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2"/>
  </bookViews>
  <sheets>
    <sheet name="Cheltuieli generale proiect" sheetId="1" r:id="rId1"/>
    <sheet name="SES 4 P4" sheetId="2" r:id="rId2"/>
    <sheet name="SES 5 P4" sheetId="3" r:id="rId3"/>
    <sheet name="SES 6 P4 " sheetId="4" r:id="rId4"/>
    <sheet name="Buget sintetic" sheetId="5" r:id="rId5"/>
  </sheets>
  <definedNames/>
  <calcPr fullCalcOnLoad="1"/>
</workbook>
</file>

<file path=xl/sharedStrings.xml><?xml version="1.0" encoding="utf-8"?>
<sst xmlns="http://schemas.openxmlformats.org/spreadsheetml/2006/main" count="873" uniqueCount="345">
  <si>
    <t>1.1.23. formator  6, in calificarea presator mase plastice, 6 ore/zi</t>
  </si>
  <si>
    <t>1.1.24. formator  7, in calificarea slefuitor metale, 6 ore/zi</t>
  </si>
  <si>
    <t>C1.1.25 ontributii sociale angajator echipa de implementare</t>
  </si>
  <si>
    <t xml:space="preserve">subventii participanti formare profesionala de tip calificare </t>
  </si>
  <si>
    <t>3.3.4. Videoproiector cu ecran de proiectie</t>
  </si>
  <si>
    <t>etc.</t>
  </si>
  <si>
    <t>Nr. persoane care se deplaseaza</t>
  </si>
  <si>
    <t>Cost unitar (cost estimativ pe calatorie)</t>
  </si>
  <si>
    <t>Nr. calatorii</t>
  </si>
  <si>
    <t>-</t>
  </si>
  <si>
    <t>Nr. persoane care se cazeaza</t>
  </si>
  <si>
    <t>Cost unitar (cost estimativ pe noapte de cazare/persoana)</t>
  </si>
  <si>
    <t>Nr. nopti de cazare</t>
  </si>
  <si>
    <t>Cost unitar (cost estimativ pe noapte de cazare)</t>
  </si>
  <si>
    <t xml:space="preserve">Nr. persoane care primesc diurna </t>
  </si>
  <si>
    <t>Cost unitar (cost estimativ pentru o zi de diurna)</t>
  </si>
  <si>
    <t>Nr. zile diurna</t>
  </si>
  <si>
    <t>diurna pentru deplasarea in localitatea….</t>
  </si>
  <si>
    <t>transport participanti - cu tren/masina/avion, in/din localitatea…..</t>
  </si>
  <si>
    <t>cazare participanti in localitatea…</t>
  </si>
  <si>
    <t xml:space="preserve">2.2 Subvenţii (ajutoare, premii) </t>
  </si>
  <si>
    <t>Nr. persoane care primesc subventii</t>
  </si>
  <si>
    <t>Cost unitar (valoarea estimata a subventiei/participant acordata lunar)</t>
  </si>
  <si>
    <t>Nr. luni de acordare a subventiei</t>
  </si>
  <si>
    <t>………..</t>
  </si>
  <si>
    <t>…………</t>
  </si>
  <si>
    <t>Total cheltuieli pentru derularea proiectului</t>
  </si>
  <si>
    <t>………….</t>
  </si>
  <si>
    <t>Total  taxe</t>
  </si>
  <si>
    <t>…………..</t>
  </si>
  <si>
    <t xml:space="preserve">Total cheltuieli de tip FEDR </t>
  </si>
  <si>
    <t>Total valoare activitati subcontractate/externalizate</t>
  </si>
  <si>
    <t>Total cheltuieli pt inchirieri si leasing</t>
  </si>
  <si>
    <t>Total cheltuieli informare si publicitate</t>
  </si>
  <si>
    <t>transport de materiale si echipamente</t>
  </si>
  <si>
    <t>Activitatea 1</t>
  </si>
  <si>
    <t>Activitatea 2</t>
  </si>
  <si>
    <t>Activitatea 3</t>
  </si>
  <si>
    <t>Activitatea 4</t>
  </si>
  <si>
    <t>Activitatea 5</t>
  </si>
  <si>
    <t>TOTAL 6.1</t>
  </si>
  <si>
    <t>TOTAL 6.2</t>
  </si>
  <si>
    <t>TOTAL 6.3</t>
  </si>
  <si>
    <t>……………</t>
  </si>
  <si>
    <t>TOTAL 6.4</t>
  </si>
  <si>
    <t>6.5 Arhivare documente</t>
  </si>
  <si>
    <t>TOTAL 6.6</t>
  </si>
  <si>
    <t>6.7 Cheltuieli financiare si juridice</t>
  </si>
  <si>
    <t>TOTAL 6.7</t>
  </si>
  <si>
    <t>6.8. Multiplicare, cu exceptia materialelor de informare si publicitate</t>
  </si>
  <si>
    <t>TOTAL 6.8</t>
  </si>
  <si>
    <t>6.9 Conectare la retele informatice</t>
  </si>
  <si>
    <t>TOTAL 6.9</t>
  </si>
  <si>
    <t>6.10 Cheltuieli aferente procedurii de achizitie publica</t>
  </si>
  <si>
    <t>TOTAL 6.10</t>
  </si>
  <si>
    <t>6.11 Materiale consumabile</t>
  </si>
  <si>
    <t>TOTAL 6.11</t>
  </si>
  <si>
    <t>Total cheltuieli cu cazarea personalului propriu</t>
  </si>
  <si>
    <t>Total cheltuieli cu diurna personalului propriu</t>
  </si>
  <si>
    <t>Total cheltuieli cu transportul participantilor</t>
  </si>
  <si>
    <t>Total cheltuieli cu transportul personalului propriu</t>
  </si>
  <si>
    <t>Total cheltuieli cu subventii pentru participanti</t>
  </si>
  <si>
    <t>CATEGORII DE CHELTUIELI (COSTURI)</t>
  </si>
  <si>
    <r>
      <t xml:space="preserve">TOTAL </t>
    </r>
    <r>
      <rPr>
        <i/>
        <sz val="10"/>
        <rFont val="Arial"/>
        <family val="2"/>
      </rPr>
      <t>(cu TVA*)</t>
    </r>
    <r>
      <rPr>
        <b/>
        <sz val="10"/>
        <rFont val="Arial"/>
        <family val="2"/>
      </rPr>
      <t xml:space="preserve">                            - Lei -</t>
    </r>
  </si>
  <si>
    <t>2.  Participanţi</t>
  </si>
  <si>
    <r>
      <t xml:space="preserve">3.  Alte tipuri de costuri, </t>
    </r>
    <r>
      <rPr>
        <i/>
        <sz val="10"/>
        <rFont val="Arial"/>
        <family val="2"/>
      </rPr>
      <t>din care:</t>
    </r>
  </si>
  <si>
    <t>8.  valoare activităţi transnaţionale</t>
  </si>
  <si>
    <t>9.  valoare TVA nedeductibila estimata</t>
  </si>
  <si>
    <t>10.  CONTRIBUŢIA SOLICITANTULUI</t>
  </si>
  <si>
    <t>11.  ASISTENŢA FINANCIARĂ NERAMBURSABILĂ SOLICITATĂ ( 7-10 )</t>
  </si>
  <si>
    <t>* Conform prevederilor H.G. nr. 759/2007, cu modificarile si completarile ulterioare, din care reiese ca TVA nedeductibila este eligibila, costurile care alcatuiesc Bugetul proiectului contin si TVA aferenta acestora</t>
  </si>
  <si>
    <t>Cost lunar management de proiect</t>
  </si>
  <si>
    <t>6.Cheltuieli indirecte/cheltuieli generale de administraţie ale proiectului - an n de implementare</t>
  </si>
  <si>
    <t xml:space="preserve">Total cheltuieli generale de administraţie ale proiectului - an n </t>
  </si>
  <si>
    <t>Total cheltuieli participanti - an n</t>
  </si>
  <si>
    <t>Total cheltuieli resurse umane - an n</t>
  </si>
  <si>
    <r>
      <t xml:space="preserve">1.1 Cheltuieli salariale, </t>
    </r>
    <r>
      <rPr>
        <i/>
        <sz val="10"/>
        <rFont val="Arial"/>
        <family val="0"/>
      </rPr>
      <t>din care:</t>
    </r>
  </si>
  <si>
    <r>
      <t xml:space="preserve">1.2. Cheltuielile cu transportul, cazarea şi diurna (aferente personalului propriu), in masura in care nu sunt subcontractate, </t>
    </r>
    <r>
      <rPr>
        <i/>
        <sz val="10"/>
        <rFont val="Arial"/>
        <family val="0"/>
      </rPr>
      <t>din care:</t>
    </r>
  </si>
  <si>
    <r>
      <t>TRANSPORT,</t>
    </r>
    <r>
      <rPr>
        <i/>
        <sz val="10"/>
        <rFont val="Arial"/>
        <family val="0"/>
      </rPr>
      <t xml:space="preserve"> din care:</t>
    </r>
  </si>
  <si>
    <r>
      <t>CAZARE,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din care:</t>
    </r>
  </si>
  <si>
    <r>
      <t xml:space="preserve">DIURNA, </t>
    </r>
    <r>
      <rPr>
        <i/>
        <sz val="10"/>
        <rFont val="Arial"/>
        <family val="0"/>
      </rPr>
      <t xml:space="preserve">din care: </t>
    </r>
  </si>
  <si>
    <r>
      <t xml:space="preserve">3.1. Cheltuieli pentru derularea proiectului, </t>
    </r>
    <r>
      <rPr>
        <i/>
        <sz val="10"/>
        <rFont val="Arial"/>
        <family val="0"/>
      </rPr>
      <t>din care:</t>
    </r>
  </si>
  <si>
    <r>
      <t xml:space="preserve">3.2. Taxe, </t>
    </r>
    <r>
      <rPr>
        <i/>
        <sz val="10"/>
        <rFont val="Arial"/>
        <family val="0"/>
      </rPr>
      <t>din care:</t>
    </r>
  </si>
  <si>
    <r>
      <t xml:space="preserve">3.3.Cheltuieli de tip FEDR, </t>
    </r>
    <r>
      <rPr>
        <i/>
        <sz val="10"/>
        <rFont val="Arial"/>
        <family val="0"/>
      </rPr>
      <t>din care:</t>
    </r>
  </si>
  <si>
    <r>
      <t xml:space="preserve">3.4 Valoare activitati subcontractate/externalizate, </t>
    </r>
    <r>
      <rPr>
        <i/>
        <sz val="10"/>
        <rFont val="Arial"/>
        <family val="0"/>
      </rPr>
      <t>din care:</t>
    </r>
  </si>
  <si>
    <r>
      <t xml:space="preserve">6.1. Cheltuieli aferente personalului administrativ şi personalului auxiliar, </t>
    </r>
    <r>
      <rPr>
        <i/>
        <sz val="10"/>
        <rFont val="Arial"/>
        <family val="0"/>
      </rPr>
      <t>din care:</t>
    </r>
  </si>
  <si>
    <r>
      <t xml:space="preserve">6.2. Utilitati, </t>
    </r>
    <r>
      <rPr>
        <i/>
        <sz val="10"/>
        <rFont val="Arial"/>
        <family val="0"/>
      </rPr>
      <t>din care:</t>
    </r>
  </si>
  <si>
    <r>
      <t xml:space="preserve">6.3 Servicii de administrare a cladirilor, </t>
    </r>
    <r>
      <rPr>
        <i/>
        <sz val="10"/>
        <rFont val="Arial"/>
        <family val="0"/>
      </rPr>
      <t>din care:</t>
    </r>
  </si>
  <si>
    <r>
      <t xml:space="preserve">6.4 Servicii de intretinere si reparare echipamente si mijloace de transport, </t>
    </r>
    <r>
      <rPr>
        <i/>
        <sz val="10"/>
        <rFont val="Arial"/>
        <family val="0"/>
      </rPr>
      <t>din care:</t>
    </r>
  </si>
  <si>
    <t>Cheltuieli Solicitant</t>
  </si>
  <si>
    <t>Cheltuieli Partener 1</t>
  </si>
  <si>
    <t>Cheltuieli Partener 2</t>
  </si>
  <si>
    <t>An Implementare 1</t>
  </si>
  <si>
    <t>An Implementare 2</t>
  </si>
  <si>
    <t>TOTAL</t>
  </si>
  <si>
    <t>Nr luni implementare anul 1</t>
  </si>
  <si>
    <t>Nr luni implementare anul 2</t>
  </si>
  <si>
    <t>Total - an 1</t>
  </si>
  <si>
    <t>Total - an 2</t>
  </si>
  <si>
    <t>2.Participanti - an 1 de implementare</t>
  </si>
  <si>
    <t>2.Participanti - an 2 de implementare</t>
  </si>
  <si>
    <t>1.Resurse Umane -  an 1 de implementare</t>
  </si>
  <si>
    <t>1.Resurse Umane -  an 2 de implementare</t>
  </si>
  <si>
    <r>
      <t xml:space="preserve">Total cheltuieli </t>
    </r>
    <r>
      <rPr>
        <b/>
        <sz val="10"/>
        <rFont val="Arial"/>
        <family val="2"/>
      </rPr>
      <t>management de proiect</t>
    </r>
  </si>
  <si>
    <r>
      <t xml:space="preserve"> Total cheltuieli experti </t>
    </r>
    <r>
      <rPr>
        <b/>
        <sz val="10"/>
        <rFont val="Arial"/>
        <family val="2"/>
      </rPr>
      <t>(echipa de implementare)</t>
    </r>
  </si>
  <si>
    <t>Cost unitar (valoarea estimata a subventiei/ participant acordata lunar)</t>
  </si>
  <si>
    <r>
      <t xml:space="preserve"> 3.5. Cheltuieli pt inchirieri si leasing, </t>
    </r>
    <r>
      <rPr>
        <i/>
        <sz val="10"/>
        <rFont val="Arial"/>
        <family val="0"/>
      </rPr>
      <t>din care:</t>
    </r>
  </si>
  <si>
    <r>
      <t xml:space="preserve">3.6. Cheltuieli informare si publicitate, </t>
    </r>
    <r>
      <rPr>
        <i/>
        <sz val="10"/>
        <rFont val="Arial"/>
        <family val="0"/>
      </rPr>
      <t>din care:</t>
    </r>
  </si>
  <si>
    <r>
      <t xml:space="preserve">10.  CONTRIBUŢIA SOLICITANTULUI </t>
    </r>
    <r>
      <rPr>
        <b/>
        <sz val="14"/>
        <color indexed="10"/>
        <rFont val="Arial"/>
        <family val="2"/>
      </rPr>
      <t>(solicitant şi parteneri)</t>
    </r>
  </si>
  <si>
    <t>Total cheltuieli cu cazarea participantilor</t>
  </si>
  <si>
    <r>
      <t>2.1 Cheltuielile cu transportul si cazarea (aferente participanţilor), în masura in care nu sunt subcontractate,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din care:</t>
    </r>
  </si>
  <si>
    <r>
      <t>7.  VALOAREA  TOTALA ELIGIBILĂ A PROIECTULUI (5+6)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din care:</t>
    </r>
  </si>
  <si>
    <t>3. Alte tipuri de costuri  - an n de implementare</t>
  </si>
  <si>
    <t>3.Alte tipuri de costuri -  an 2 de implementare</t>
  </si>
  <si>
    <t>Cost unitar</t>
  </si>
  <si>
    <t>Numar</t>
  </si>
  <si>
    <r>
      <t xml:space="preserve">Total cheltuieli </t>
    </r>
    <r>
      <rPr>
        <b/>
        <sz val="10"/>
        <rFont val="Arial"/>
        <family val="2"/>
      </rPr>
      <t xml:space="preserve">Taxe pentru înfiinţarea structurilor de economie sociala </t>
    </r>
  </si>
  <si>
    <t xml:space="preserve">1. Taxe pentru înfiinţarea structurilor de economie sociala </t>
  </si>
  <si>
    <t>2. Subvenţii pentru înfiinţarea şi/sau dezvoltarea structurilor de economie socială</t>
  </si>
  <si>
    <t xml:space="preserve">2.1. Cheltuieli cu salariile personalului nou-angajat din structurile de economie socială </t>
  </si>
  <si>
    <t xml:space="preserve">2.1.1 Cheltuieli cu salariile personalului nou-angajat din structurile de economie socială - angajati </t>
  </si>
  <si>
    <t>2.1.2 Cheltuieli cu salariile personalului nou-angajat din structurile de economie socială - manageri</t>
  </si>
  <si>
    <r>
      <t xml:space="preserve">2.2. Cheltuieli cu cazarea, transportul si diurna personalului structurilor de economie socială, in masura in care nu sunt subcontractate, </t>
    </r>
    <r>
      <rPr>
        <i/>
        <sz val="10"/>
        <rFont val="Arial"/>
        <family val="0"/>
      </rPr>
      <t>din care:</t>
    </r>
  </si>
  <si>
    <t>transport  - cu tren/masina/avion, in/din localitatea…..</t>
  </si>
  <si>
    <t>Total cheltuieli cu transportul personalului structurilor de economie socială</t>
  </si>
  <si>
    <t>cazare in localitatea…</t>
  </si>
  <si>
    <t>Total cheltuieli cu cazarea personalului structurilor de economie socială</t>
  </si>
  <si>
    <t>Total cheltuieli cu diurna personalului  structurilor de economie socială</t>
  </si>
  <si>
    <t>Cheltuieli cu caracter general, aferente implementării proiectului, dar nu înființării și funcționării structurilor de economie socială înființate/dezvoltate</t>
  </si>
  <si>
    <t>Total cheltuieli cu salariile personalului nou-angajat din structurile de economie socială</t>
  </si>
  <si>
    <t>2.3 Materiale consumabile și materii prime aferente funcționării structurilor de economie socială</t>
  </si>
  <si>
    <t>Total cheltuieli Materiale consumabile și materii prime aferente funcționării structurilor de economie socială</t>
  </si>
  <si>
    <t>2.4 Utilităţi aferente funcționării structurilor de economie socială</t>
  </si>
  <si>
    <t>Total Utilităţi aferente funcționării structurilor de economie socială</t>
  </si>
  <si>
    <t>2.5 Servicii de administrare a clădirilor aferente funcționării structurilor de economie socială</t>
  </si>
  <si>
    <t>Total Servicii de administrare a clădirilor aferente funcționării structurilor de economie socială</t>
  </si>
  <si>
    <t>2.6. Servicii de întreţinere si reparare echipamente si mijloace de transport aferente funcționării structurilor de economie socială</t>
  </si>
  <si>
    <t>Total Servicii de întreţinere si reparare echipamente si mijloace de transport aferente funcționării structurilor de economie socială</t>
  </si>
  <si>
    <t>2.7 Arhivare documente aferente funcționării structurilor de economie socială</t>
  </si>
  <si>
    <t>Total Arhivare documente aferente funcționării structurilor de economie socială</t>
  </si>
  <si>
    <t xml:space="preserve">2.8 Amortizare active aferente funcționării structurilor de economie socială </t>
  </si>
  <si>
    <t xml:space="preserve">Total Amortizare active aferente funcționării structurilor de economie socială </t>
  </si>
  <si>
    <t>2.9 Cheltuieli financiare si juridice (notariale) aferente funcționării structurilor de economie socială</t>
  </si>
  <si>
    <t>Total cheltuieli financiare si juridice (notariale) aferente funcționării structurilor de economie socială</t>
  </si>
  <si>
    <t>2.10 Conectare la reţele informatice aferente funcționării structurilor de economie socială</t>
  </si>
  <si>
    <t>Total Conectare la reţele informatice aferente funcționării structurilor de economie socială</t>
  </si>
  <si>
    <t>2.11. Cheltuieli de informare si publicitate aferente funcționării structurilor de economie socială</t>
  </si>
  <si>
    <t>Total Cheltuieli de informare si publicitate aferente funcționării structurilor de economie socială</t>
  </si>
  <si>
    <r>
      <t xml:space="preserve">2.12. Cheltuieli de tip FEDR, </t>
    </r>
    <r>
      <rPr>
        <i/>
        <sz val="10"/>
        <rFont val="Arial"/>
        <family val="0"/>
      </rPr>
      <t>din care:</t>
    </r>
  </si>
  <si>
    <t>Total Subvenţii pentru înfiinţarea şi/sau dezvoltarea structurilor de economie socială</t>
  </si>
  <si>
    <t>3. Cheltuieli pentru derularea proiectului</t>
  </si>
  <si>
    <t>Total Cheltuieli pentru derularea proiectului</t>
  </si>
  <si>
    <r>
      <t xml:space="preserve">4. Valoare activitati subcontractate/externalizate, </t>
    </r>
    <r>
      <rPr>
        <i/>
        <sz val="10"/>
        <rFont val="Arial"/>
        <family val="0"/>
      </rPr>
      <t>din care:</t>
    </r>
  </si>
  <si>
    <t>5. Taxe</t>
  </si>
  <si>
    <t>Total taxe</t>
  </si>
  <si>
    <t>6. Cheltuieli pentru închirieri si leasing, necesare derulării activităţilor proiectului</t>
  </si>
  <si>
    <t>Total Cheltuieli pentru închirieri si leasing, necesare derulării activităţilor proiectului</t>
  </si>
  <si>
    <t>7. Subvenţii (ajutoare, premii) si burse</t>
  </si>
  <si>
    <t>Total Subvenţii (ajutoare, premii) si burse</t>
  </si>
  <si>
    <t>9.  Valoare TVA nedeductibila estimata - cheltuieli cu caracter general</t>
  </si>
  <si>
    <t>Cost lunar</t>
  </si>
  <si>
    <t>Nr luni implementare an 1</t>
  </si>
  <si>
    <t>Nr luni implementare an 2</t>
  </si>
  <si>
    <t>5. Total cheltuieli directe</t>
  </si>
  <si>
    <t>7. Valoarea eligibila a proiectului - cheltuieli cu caracter general</t>
  </si>
  <si>
    <t>8.  Valoare activităţi transnaţionale - cheltuieli cu caracter general</t>
  </si>
  <si>
    <t>11.  ASISTENŢA FINANCIARĂ NERAMBURSABILĂ SOLICITATĂ ( 7-10)</t>
  </si>
  <si>
    <t>3. Alte tipuri de costuri -  an 1 de implementare</t>
  </si>
  <si>
    <t>10. CONTRIBUŢIA SOLICITANTULUI (solicitant şi parteneri)</t>
  </si>
  <si>
    <r>
      <t xml:space="preserve">Cheltuieli aferente înființării și funcționării structurilor de economie socială înființate/dezvoltate – cheltuieli aferente                  ajutorului </t>
    </r>
    <r>
      <rPr>
        <b/>
        <i/>
        <sz val="16"/>
        <rFont val="Arial"/>
        <family val="2"/>
      </rPr>
      <t xml:space="preserve">de minimis </t>
    </r>
  </si>
  <si>
    <t>Buget sintetic</t>
  </si>
  <si>
    <r>
      <t xml:space="preserve">3.3.1 Ajutor </t>
    </r>
    <r>
      <rPr>
        <sz val="9"/>
        <rFont val="Arial"/>
        <family val="2"/>
      </rPr>
      <t xml:space="preserve">de minimis </t>
    </r>
    <r>
      <rPr>
        <i/>
        <sz val="9"/>
        <rFont val="Arial"/>
        <family val="2"/>
      </rPr>
      <t>SES 1</t>
    </r>
  </si>
  <si>
    <r>
      <t xml:space="preserve">3.3.1 Ajutor </t>
    </r>
    <r>
      <rPr>
        <sz val="9"/>
        <rFont val="Arial"/>
        <family val="2"/>
      </rPr>
      <t xml:space="preserve">de minimis </t>
    </r>
    <r>
      <rPr>
        <i/>
        <sz val="9"/>
        <rFont val="Arial"/>
        <family val="2"/>
      </rPr>
      <t>SES 2</t>
    </r>
  </si>
  <si>
    <t>5.  Total cheltuieli directe (1+2+3)</t>
  </si>
  <si>
    <r>
      <t>3.3 Ajutoare</t>
    </r>
    <r>
      <rPr>
        <sz val="9"/>
        <rFont val="Arial"/>
        <family val="2"/>
      </rPr>
      <t>de minimis</t>
    </r>
    <r>
      <rPr>
        <i/>
        <sz val="9"/>
        <rFont val="Arial"/>
        <family val="2"/>
      </rPr>
      <t>, din care:</t>
    </r>
  </si>
  <si>
    <r>
      <t>1.  Resurse umane</t>
    </r>
    <r>
      <rPr>
        <sz val="10"/>
        <rFont val="Arial"/>
        <family val="2"/>
      </rPr>
      <t xml:space="preserve">, din care </t>
    </r>
  </si>
  <si>
    <t>TVA NEDEDUCTIBIL ELIGIBIL</t>
  </si>
  <si>
    <t>bannere</t>
  </si>
  <si>
    <t>nr. Unitati</t>
  </si>
  <si>
    <t>cost unitar</t>
  </si>
  <si>
    <t>Nr unitati</t>
  </si>
  <si>
    <t>cheltuieli cu comisioanele bancare</t>
  </si>
  <si>
    <t>Nr. luni</t>
  </si>
  <si>
    <t>Cost unitar (cost 
estimativ pentru o luna)</t>
  </si>
  <si>
    <t>7</t>
  </si>
  <si>
    <r>
      <t xml:space="preserve">3.3.1 Ajutor </t>
    </r>
    <r>
      <rPr>
        <sz val="9"/>
        <rFont val="Arial"/>
        <family val="2"/>
      </rPr>
      <t xml:space="preserve">de minimis </t>
    </r>
    <r>
      <rPr>
        <i/>
        <sz val="9"/>
        <rFont val="Arial"/>
        <family val="2"/>
      </rPr>
      <t>SES 3</t>
    </r>
  </si>
  <si>
    <t>3.3.1 Ajutor de minimis SES 4</t>
  </si>
  <si>
    <t>3.3.1 Ajutor de minimis SES 5</t>
  </si>
  <si>
    <t>3.3.1 Ajutor de minimis SES 6</t>
  </si>
  <si>
    <t>Cheltuieli Partener 3</t>
  </si>
  <si>
    <t>Activitatea 6</t>
  </si>
  <si>
    <t>Activitatea 7</t>
  </si>
  <si>
    <t>Activitatea 8</t>
  </si>
  <si>
    <t>Activitatea 9</t>
  </si>
  <si>
    <t>Activitatea 10</t>
  </si>
  <si>
    <t xml:space="preserve">Cost lunar </t>
  </si>
  <si>
    <t xml:space="preserve">Nr luni </t>
  </si>
  <si>
    <t>Birotica si materiale consumabile aferente managementului proiectului</t>
  </si>
  <si>
    <t>3.3.1. Laptop</t>
  </si>
  <si>
    <t>Denumire Solicitant: FUNDATIA ZI DESCHISA</t>
  </si>
  <si>
    <t>Total Alte tipuri de costuri - an n</t>
  </si>
  <si>
    <t>cost unitar (cost estimat pentru o luna)</t>
  </si>
  <si>
    <t>nr luni</t>
  </si>
  <si>
    <t>intretinere (apa, caldura, curent)</t>
  </si>
  <si>
    <t>abonament internet</t>
  </si>
  <si>
    <t>nr de unitati</t>
  </si>
  <si>
    <t>nr pers</t>
  </si>
  <si>
    <t xml:space="preserve">1.1 Cheltuieli aferente managementului de proiect </t>
  </si>
  <si>
    <r>
      <t>3.1.</t>
    </r>
    <r>
      <rPr>
        <i/>
        <sz val="10"/>
        <rFont val="Arial"/>
        <family val="2"/>
      </rPr>
      <t xml:space="preserve"> Cheltuieli de tip FEDR </t>
    </r>
  </si>
  <si>
    <r>
      <t xml:space="preserve">3.2 Valoare activitati subcontractate/externalizate (max. </t>
    </r>
    <r>
      <rPr>
        <i/>
        <sz val="9"/>
        <color indexed="10"/>
        <rFont val="Arial"/>
        <family val="2"/>
      </rPr>
      <t>49%</t>
    </r>
    <r>
      <rPr>
        <i/>
        <sz val="9"/>
        <rFont val="Arial"/>
        <family val="2"/>
      </rPr>
      <t xml:space="preserve"> din totala eligibila a proiectului ) </t>
    </r>
  </si>
  <si>
    <t xml:space="preserve">6. Total cheltuieli indirecte/cheltuieli generale de administraţie </t>
  </si>
  <si>
    <t>Angajat 1 (8 ore/zi)</t>
  </si>
  <si>
    <t>Angajat 2 (8 ore/zi)</t>
  </si>
  <si>
    <t>Angajat 3 (8 ore/zi)</t>
  </si>
  <si>
    <t>contributii angajator pt cei 3 angajati</t>
  </si>
  <si>
    <t>Manager intreprindere sociala</t>
  </si>
  <si>
    <t>contributii angajator pt manager</t>
  </si>
  <si>
    <t>metraj (metri)</t>
  </si>
  <si>
    <t>ata (bobine)</t>
  </si>
  <si>
    <t>captuseala (metri)</t>
  </si>
  <si>
    <t>mercerie(creta, hartie, nasturi, termocolant, panglici, strasuri)</t>
  </si>
  <si>
    <t>pungi de impachetat</t>
  </si>
  <si>
    <t>etichete</t>
  </si>
  <si>
    <t>amortizare active</t>
  </si>
  <si>
    <t>comisioane bancare</t>
  </si>
  <si>
    <t>afise, 30 buc/luna</t>
  </si>
  <si>
    <t>flyere, 200 buc/luna</t>
  </si>
  <si>
    <t>brosuri, 100 buc/luna</t>
  </si>
  <si>
    <t>organizare targuri si expozitii</t>
  </si>
  <si>
    <t>studiu de marketing si plan de pozitionare pe piata</t>
  </si>
  <si>
    <t>servicii de contabilitate</t>
  </si>
  <si>
    <t>5.1. Taxe de eliberare a certificatelor de calificare</t>
  </si>
  <si>
    <t>5.2 Taxe pentru participarea la programe de formare / educaţie</t>
  </si>
  <si>
    <t>subventie pentru participare curs de specializare planificarea unei afaceri, dezv spritului antreprenorial, management financiar</t>
  </si>
  <si>
    <t xml:space="preserve">combustibil, 200 km pe zi, 21 zile/luna </t>
  </si>
  <si>
    <t>Masina de cusut simpla-industriala</t>
  </si>
  <si>
    <t xml:space="preserve">Masina de surfilat </t>
  </si>
  <si>
    <t xml:space="preserve">Masina de acoperire </t>
  </si>
  <si>
    <t>Masina de cusut &amp; brodat</t>
  </si>
  <si>
    <t>Masina manuala de tricotat 
cu computer</t>
  </si>
  <si>
    <t>Masina de incheiat produse tricotate</t>
  </si>
  <si>
    <t xml:space="preserve">Suport metalic pentru masina de incheiat </t>
  </si>
  <si>
    <t xml:space="preserve">Masa de calcat cu absorbtie si suflanta </t>
  </si>
  <si>
    <t xml:space="preserve">Generator de abur 2.15 litri cu bazin inoxidabil </t>
  </si>
  <si>
    <t>foarfeca electrca</t>
  </si>
  <si>
    <t>Masina de taiat &amp; embosat</t>
  </si>
  <si>
    <t>masina de impaslire</t>
  </si>
  <si>
    <t xml:space="preserve">Masina de executat paspoil bias si vipusca  </t>
  </si>
  <si>
    <t>manechin reglabil feminin</t>
  </si>
  <si>
    <t>manechin reglabil barbati</t>
  </si>
  <si>
    <t>manechin femei marime mica</t>
  </si>
  <si>
    <t>masina de cusut cu coloana</t>
  </si>
  <si>
    <t>masina de cusut nasturi</t>
  </si>
  <si>
    <t>masa pliabila pt masina de cusut</t>
  </si>
  <si>
    <t>aparat croit lama verticala</t>
  </si>
  <si>
    <t>presa de compactat X25</t>
  </si>
  <si>
    <t>14,746.45</t>
  </si>
  <si>
    <t>masina de cusut pt butoniere automate</t>
  </si>
  <si>
    <t>taxa pentru participare curs de specializare planificarea unei afaceri, dezv spritului antreprenorial, management financiar</t>
  </si>
  <si>
    <t>Nr. unitati</t>
  </si>
  <si>
    <t>masina de modelat materialul</t>
  </si>
  <si>
    <t>masina de indoit fierul</t>
  </si>
  <si>
    <t>masina de modelat fierul</t>
  </si>
  <si>
    <t>masina de rulat fierul</t>
  </si>
  <si>
    <t>unitate de amprentat fier</t>
  </si>
  <si>
    <t>apa, curent, gaz</t>
  </si>
  <si>
    <t>smirghel 120X80</t>
  </si>
  <si>
    <t>smirghel  150X80</t>
  </si>
  <si>
    <t>sarma de sudura</t>
  </si>
  <si>
    <t>frezabiax</t>
  </si>
  <si>
    <t>piatra de polizor</t>
  </si>
  <si>
    <t>discuri de taiat metal 150X1.5</t>
  </si>
  <si>
    <t>suruburi de prindere 120X8</t>
  </si>
  <si>
    <t xml:space="preserve">inchiriere masina de transport </t>
  </si>
  <si>
    <t>inchiriere spatiu, 100-120 mp</t>
  </si>
  <si>
    <t>vopsea pt metal diferite culori (litri)</t>
  </si>
  <si>
    <t>deruginol/ grund (litri)</t>
  </si>
  <si>
    <t>patine (litri)</t>
  </si>
  <si>
    <t>diluant (litri)</t>
  </si>
  <si>
    <t>electrozi (set)</t>
  </si>
  <si>
    <t>diblu  ø10</t>
  </si>
  <si>
    <t>cercuri diverse dimensiuni</t>
  </si>
  <si>
    <t>melci</t>
  </si>
  <si>
    <t>element    C</t>
  </si>
  <si>
    <t>element   S</t>
  </si>
  <si>
    <t>elemente superioare porti</t>
  </si>
  <si>
    <t>varfuri</t>
  </si>
  <si>
    <t>elemente de mijloc</t>
  </si>
  <si>
    <t>elemente spiralate</t>
  </si>
  <si>
    <t>flori din table</t>
  </si>
  <si>
    <t>frunze din table</t>
  </si>
  <si>
    <t>flori turnate</t>
  </si>
  <si>
    <t>frunze turnate</t>
  </si>
  <si>
    <t>panouri forjate</t>
  </si>
  <si>
    <t>rozete ornamentale</t>
  </si>
  <si>
    <t>ornamente porti si garduri</t>
  </si>
  <si>
    <t>elemente decorative ambutisate</t>
  </si>
  <si>
    <t>elemente decorative turnate</t>
  </si>
  <si>
    <t>capace stalpi</t>
  </si>
  <si>
    <t>capete stalpi</t>
  </si>
  <si>
    <t>bile din table</t>
  </si>
  <si>
    <t>bile forjate</t>
  </si>
  <si>
    <t>bile din otel pline</t>
  </si>
  <si>
    <t>panouri balustrade</t>
  </si>
  <si>
    <t>montanti balustrade</t>
  </si>
  <si>
    <t>elemente prindere balustrade</t>
  </si>
  <si>
    <t>elemente de masca remontanti</t>
  </si>
  <si>
    <t>manere</t>
  </si>
  <si>
    <t>silduri</t>
  </si>
  <si>
    <t>bare forate</t>
  </si>
  <si>
    <t>arcade</t>
  </si>
  <si>
    <t>table ambutisata</t>
  </si>
  <si>
    <t>policarbonat</t>
  </si>
  <si>
    <t xml:space="preserve">inchiriere masina de transport, 21 zile/luna </t>
  </si>
  <si>
    <t>materiale reciclabile (hartie, ambalaje, carton, PET-uri) tone</t>
  </si>
  <si>
    <t>Cheltuieli Partener 4</t>
  </si>
  <si>
    <r>
      <t xml:space="preserve">7. Valoarea eligibila a ajutorului 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0"/>
      </rPr>
      <t xml:space="preserve"> SES 6</t>
    </r>
  </si>
  <si>
    <r>
      <t xml:space="preserve">8.  Valoare activităţi transnaţionale - ajutor </t>
    </r>
    <r>
      <rPr>
        <b/>
        <i/>
        <sz val="14"/>
        <color indexed="8"/>
        <rFont val="Arial"/>
        <family val="2"/>
      </rPr>
      <t>de minimis</t>
    </r>
    <r>
      <rPr>
        <b/>
        <sz val="14"/>
        <color indexed="8"/>
        <rFont val="Arial"/>
        <family val="2"/>
      </rPr>
      <t xml:space="preserve"> SES 6</t>
    </r>
  </si>
  <si>
    <t>9. Valoare TVA nedeductibila estimata a ajutorului de minimis SES 6</t>
  </si>
  <si>
    <t>11. ASISTENŢA FINANCIARĂ NERAMBURSABILĂ SOLICITATĂ SES 6</t>
  </si>
  <si>
    <r>
      <t xml:space="preserve">7. Valoarea eligibila a ajutorului 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0"/>
      </rPr>
      <t xml:space="preserve"> SES 5</t>
    </r>
  </si>
  <si>
    <r>
      <t xml:space="preserve">8.  Valoare activităţi transnaţionale - ajutor </t>
    </r>
    <r>
      <rPr>
        <b/>
        <i/>
        <sz val="14"/>
        <color indexed="8"/>
        <rFont val="Arial"/>
        <family val="2"/>
      </rPr>
      <t>de minimis</t>
    </r>
    <r>
      <rPr>
        <b/>
        <sz val="14"/>
        <color indexed="8"/>
        <rFont val="Arial"/>
        <family val="2"/>
      </rPr>
      <t xml:space="preserve"> SES 5</t>
    </r>
  </si>
  <si>
    <t>9. Valoare TVA nedeductibila estimata a ajutorului de minimis SES 5</t>
  </si>
  <si>
    <t xml:space="preserve">11. ASISTENŢA FINANCIARĂ NERAMBURSABILĂ SOLICITATĂ SES 5 </t>
  </si>
  <si>
    <r>
      <t xml:space="preserve">7. Valoarea eligibila a ajutorului 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0"/>
      </rPr>
      <t xml:space="preserve"> SES 4</t>
    </r>
  </si>
  <si>
    <r>
      <t xml:space="preserve">8.  Valoare activităţi transnaţionale - ajutor </t>
    </r>
    <r>
      <rPr>
        <b/>
        <i/>
        <sz val="14"/>
        <color indexed="8"/>
        <rFont val="Arial"/>
        <family val="2"/>
      </rPr>
      <t>de minimis</t>
    </r>
    <r>
      <rPr>
        <b/>
        <sz val="14"/>
        <color indexed="8"/>
        <rFont val="Arial"/>
        <family val="2"/>
      </rPr>
      <t xml:space="preserve"> SES 4</t>
    </r>
  </si>
  <si>
    <t>9. Valoare TVA nedeductibila estimata a ajutorului de minimis SES 4</t>
  </si>
  <si>
    <t xml:space="preserve">11. ASISTENŢA FINANCIARĂ NERAMBURSABILĂ SOLICITATĂ SES 4 </t>
  </si>
  <si>
    <t>nr de bucati</t>
  </si>
  <si>
    <t>cost unitar (cost 
estimat )</t>
  </si>
  <si>
    <t>cost unitar (cost 
estimat pentru o luna)</t>
  </si>
  <si>
    <t>cost unitar(cost 
estimat pentru o luna)</t>
  </si>
  <si>
    <t>chirie spatiu</t>
  </si>
  <si>
    <t>cost unitar(cost e
stimat pentru o luna)</t>
  </si>
  <si>
    <t>transport manager intreprindere sociala la cursul de specializare- cu tren/masina, din localitatea Rona de Sus in Baia Mare si retur</t>
  </si>
  <si>
    <t>Nr de unitati</t>
  </si>
  <si>
    <t xml:space="preserve">constructie hala (plan desfasurat la sol cca.150 mp) </t>
  </si>
  <si>
    <t>transport manager intreprindere sociala la cursul de specializare- cu tren/masina, din localitatea de pozitionare a SES in Baia Mare si retur</t>
  </si>
  <si>
    <t>3.3.1 Ajutor de minimis SES 7</t>
  </si>
  <si>
    <t>3.3.1 Ajutor de minimis SES 8</t>
  </si>
  <si>
    <t>chirie sali cursuri formare profesionala - cf graficului activit form profes</t>
  </si>
  <si>
    <t>nr. unitati</t>
  </si>
  <si>
    <t>nr. luni</t>
  </si>
  <si>
    <t>Titlu Proiect: „EGAL ACCES – Accesul la locuri de munca prin intermediul economiei sociale”</t>
  </si>
  <si>
    <t>14522300-9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</si>
</sst>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0.00;[Red]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i/>
      <sz val="12"/>
      <color indexed="4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ck"/>
      <right/>
      <top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/>
      <right style="thick"/>
      <top/>
      <bottom/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thick"/>
      <bottom style="thin"/>
    </border>
    <border>
      <left style="thick"/>
      <right/>
      <top style="thick"/>
      <bottom style="thin"/>
    </border>
    <border>
      <left>
        <color indexed="63"/>
      </left>
      <right style="thin"/>
      <top/>
      <bottom style="medium"/>
    </border>
    <border>
      <left/>
      <right style="thick"/>
      <top style="thick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6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0" fontId="5" fillId="0" borderId="0" xfId="56" applyNumberFormat="1" applyFont="1" applyAlignment="1" applyProtection="1">
      <alignment/>
      <protection/>
    </xf>
    <xf numFmtId="4" fontId="0" fillId="20" borderId="1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2" fillId="24" borderId="13" xfId="0" applyFont="1" applyFill="1" applyBorder="1" applyAlignment="1">
      <alignment horizontal="left" vertical="center" wrapText="1"/>
    </xf>
    <xf numFmtId="4" fontId="0" fillId="24" borderId="14" xfId="0" applyNumberFormat="1" applyFont="1" applyFill="1" applyBorder="1" applyAlignment="1" applyProtection="1">
      <alignment/>
      <protection/>
    </xf>
    <xf numFmtId="10" fontId="5" fillId="0" borderId="0" xfId="56" applyNumberFormat="1" applyFont="1" applyFill="1" applyBorder="1" applyAlignment="1" applyProtection="1">
      <alignment/>
      <protection/>
    </xf>
    <xf numFmtId="0" fontId="2" fillId="11" borderId="15" xfId="0" applyFont="1" applyFill="1" applyBorder="1" applyAlignment="1">
      <alignment horizontal="left" vertical="center" wrapText="1"/>
    </xf>
    <xf numFmtId="4" fontId="2" fillId="11" borderId="1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0" fontId="7" fillId="0" borderId="0" xfId="5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/>
    </xf>
    <xf numFmtId="39" fontId="2" fillId="10" borderId="22" xfId="61" applyNumberFormat="1" applyFont="1" applyFill="1" applyBorder="1" applyAlignment="1">
      <alignment horizontal="center" vertical="center" wrapText="1"/>
    </xf>
    <xf numFmtId="39" fontId="2" fillId="10" borderId="23" xfId="61" applyNumberFormat="1" applyFont="1" applyFill="1" applyBorder="1" applyAlignment="1">
      <alignment horizontal="center" vertical="center" wrapText="1"/>
    </xf>
    <xf numFmtId="39" fontId="2" fillId="10" borderId="24" xfId="61" applyNumberFormat="1" applyFont="1" applyFill="1" applyBorder="1" applyAlignment="1">
      <alignment horizontal="center" vertical="center" wrapText="1"/>
    </xf>
    <xf numFmtId="4" fontId="2" fillId="10" borderId="25" xfId="0" applyNumberFormat="1" applyFont="1" applyFill="1" applyBorder="1" applyAlignment="1">
      <alignment horizontal="center"/>
    </xf>
    <xf numFmtId="4" fontId="2" fillId="10" borderId="23" xfId="0" applyNumberFormat="1" applyFont="1" applyFill="1" applyBorder="1" applyAlignment="1">
      <alignment horizontal="center"/>
    </xf>
    <xf numFmtId="4" fontId="2" fillId="10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10" borderId="2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/>
    </xf>
    <xf numFmtId="0" fontId="2" fillId="8" borderId="32" xfId="0" applyFont="1" applyFill="1" applyBorder="1" applyAlignment="1">
      <alignment vertical="center" wrapText="1"/>
    </xf>
    <xf numFmtId="0" fontId="2" fillId="8" borderId="32" xfId="0" applyFont="1" applyFill="1" applyBorder="1" applyAlignment="1">
      <alignment horizontal="center" vertical="center" wrapText="1"/>
    </xf>
    <xf numFmtId="49" fontId="2" fillId="8" borderId="32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0" fillId="8" borderId="21" xfId="0" applyNumberFormat="1" applyFont="1" applyFill="1" applyBorder="1" applyAlignment="1">
      <alignment/>
    </xf>
    <xf numFmtId="4" fontId="2" fillId="8" borderId="35" xfId="0" applyNumberFormat="1" applyFont="1" applyFill="1" applyBorder="1" applyAlignment="1">
      <alignment horizontal="center"/>
    </xf>
    <xf numFmtId="4" fontId="2" fillId="8" borderId="20" xfId="0" applyNumberFormat="1" applyFont="1" applyFill="1" applyBorder="1" applyAlignment="1">
      <alignment horizontal="center"/>
    </xf>
    <xf numFmtId="4" fontId="2" fillId="8" borderId="21" xfId="0" applyNumberFormat="1" applyFont="1" applyFill="1" applyBorder="1" applyAlignment="1">
      <alignment horizontal="center"/>
    </xf>
    <xf numFmtId="4" fontId="2" fillId="8" borderId="36" xfId="0" applyNumberFormat="1" applyFont="1" applyFill="1" applyBorder="1" applyAlignment="1">
      <alignment horizontal="center"/>
    </xf>
    <xf numFmtId="4" fontId="0" fillId="8" borderId="21" xfId="0" applyNumberFormat="1" applyFont="1" applyFill="1" applyBorder="1" applyAlignment="1">
      <alignment horizontal="center" vertical="center" wrapText="1"/>
    </xf>
    <xf numFmtId="4" fontId="0" fillId="8" borderId="35" xfId="0" applyNumberFormat="1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10" borderId="40" xfId="0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wrapText="1"/>
    </xf>
    <xf numFmtId="4" fontId="2" fillId="22" borderId="25" xfId="0" applyNumberFormat="1" applyFont="1" applyFill="1" applyBorder="1" applyAlignment="1">
      <alignment horizontal="center"/>
    </xf>
    <xf numFmtId="4" fontId="2" fillId="22" borderId="41" xfId="0" applyNumberFormat="1" applyFont="1" applyFill="1" applyBorder="1" applyAlignment="1">
      <alignment horizontal="center"/>
    </xf>
    <xf numFmtId="4" fontId="2" fillId="20" borderId="25" xfId="0" applyNumberFormat="1" applyFont="1" applyFill="1" applyBorder="1" applyAlignment="1">
      <alignment horizontal="center"/>
    </xf>
    <xf numFmtId="4" fontId="2" fillId="20" borderId="13" xfId="0" applyNumberFormat="1" applyFont="1" applyFill="1" applyBorder="1" applyAlignment="1">
      <alignment horizontal="center"/>
    </xf>
    <xf numFmtId="0" fontId="2" fillId="22" borderId="24" xfId="0" applyFont="1" applyFill="1" applyBorder="1" applyAlignment="1">
      <alignment horizontal="center"/>
    </xf>
    <xf numFmtId="0" fontId="2" fillId="22" borderId="41" xfId="0" applyFont="1" applyFill="1" applyBorder="1" applyAlignment="1">
      <alignment horizontal="center"/>
    </xf>
    <xf numFmtId="0" fontId="9" fillId="20" borderId="42" xfId="0" applyFont="1" applyFill="1" applyBorder="1" applyAlignment="1">
      <alignment/>
    </xf>
    <xf numFmtId="0" fontId="0" fillId="20" borderId="43" xfId="0" applyFont="1" applyFill="1" applyBorder="1" applyAlignment="1">
      <alignment/>
    </xf>
    <xf numFmtId="0" fontId="2" fillId="8" borderId="20" xfId="0" applyFont="1" applyFill="1" applyBorder="1" applyAlignment="1">
      <alignment horizontal="left" vertical="center" wrapText="1"/>
    </xf>
    <xf numFmtId="4" fontId="0" fillId="8" borderId="35" xfId="0" applyNumberFormat="1" applyFont="1" applyFill="1" applyBorder="1" applyAlignment="1">
      <alignment horizontal="center"/>
    </xf>
    <xf numFmtId="4" fontId="0" fillId="8" borderId="20" xfId="0" applyNumberFormat="1" applyFont="1" applyFill="1" applyBorder="1" applyAlignment="1">
      <alignment horizontal="center"/>
    </xf>
    <xf numFmtId="4" fontId="0" fillId="8" borderId="21" xfId="0" applyNumberFormat="1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/>
    </xf>
    <xf numFmtId="4" fontId="2" fillId="20" borderId="22" xfId="0" applyNumberFormat="1" applyFont="1" applyFill="1" applyBorder="1" applyAlignment="1">
      <alignment horizontal="center"/>
    </xf>
    <xf numFmtId="4" fontId="2" fillId="20" borderId="44" xfId="0" applyNumberFormat="1" applyFont="1" applyFill="1" applyBorder="1" applyAlignment="1">
      <alignment horizontal="center"/>
    </xf>
    <xf numFmtId="4" fontId="2" fillId="20" borderId="4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20" borderId="11" xfId="0" applyFont="1" applyFill="1" applyBorder="1" applyAlignment="1">
      <alignment/>
    </xf>
    <xf numFmtId="0" fontId="0" fillId="20" borderId="46" xfId="0" applyFont="1" applyFill="1" applyBorder="1" applyAlignment="1">
      <alignment/>
    </xf>
    <xf numFmtId="0" fontId="9" fillId="20" borderId="47" xfId="0" applyFont="1" applyFill="1" applyBorder="1" applyAlignment="1">
      <alignment/>
    </xf>
    <xf numFmtId="0" fontId="10" fillId="20" borderId="30" xfId="0" applyFont="1" applyFill="1" applyBorder="1" applyAlignment="1">
      <alignment horizontal="center" vertical="center"/>
    </xf>
    <xf numFmtId="0" fontId="10" fillId="20" borderId="28" xfId="0" applyFont="1" applyFill="1" applyBorder="1" applyAlignment="1">
      <alignment horizontal="center" vertical="center"/>
    </xf>
    <xf numFmtId="0" fontId="10" fillId="20" borderId="2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 wrapText="1"/>
    </xf>
    <xf numFmtId="2" fontId="2" fillId="5" borderId="21" xfId="0" applyNumberFormat="1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2" fontId="2" fillId="5" borderId="20" xfId="0" applyNumberFormat="1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left" wrapText="1"/>
    </xf>
    <xf numFmtId="0" fontId="0" fillId="5" borderId="21" xfId="0" applyFont="1" applyFill="1" applyBorder="1" applyAlignment="1">
      <alignment/>
    </xf>
    <xf numFmtId="4" fontId="2" fillId="5" borderId="35" xfId="0" applyNumberFormat="1" applyFont="1" applyFill="1" applyBorder="1" applyAlignment="1">
      <alignment horizontal="center"/>
    </xf>
    <xf numFmtId="4" fontId="2" fillId="5" borderId="20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0" fontId="2" fillId="7" borderId="48" xfId="0" applyFont="1" applyFill="1" applyBorder="1" applyAlignment="1">
      <alignment horizontal="left" vertical="center" wrapText="1"/>
    </xf>
    <xf numFmtId="0" fontId="0" fillId="7" borderId="43" xfId="0" applyFont="1" applyFill="1" applyBorder="1" applyAlignment="1">
      <alignment/>
    </xf>
    <xf numFmtId="0" fontId="2" fillId="7" borderId="42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/>
    </xf>
    <xf numFmtId="4" fontId="2" fillId="7" borderId="25" xfId="0" applyNumberFormat="1" applyFont="1" applyFill="1" applyBorder="1" applyAlignment="1">
      <alignment horizontal="center"/>
    </xf>
    <xf numFmtId="4" fontId="2" fillId="7" borderId="23" xfId="0" applyNumberFormat="1" applyFont="1" applyFill="1" applyBorder="1" applyAlignment="1">
      <alignment horizontal="center"/>
    </xf>
    <xf numFmtId="4" fontId="2" fillId="7" borderId="24" xfId="0" applyNumberFormat="1" applyFont="1" applyFill="1" applyBorder="1" applyAlignment="1">
      <alignment horizontal="center"/>
    </xf>
    <xf numFmtId="0" fontId="2" fillId="22" borderId="48" xfId="0" applyFont="1" applyFill="1" applyBorder="1" applyAlignment="1">
      <alignment horizontal="left" vertical="center" wrapText="1"/>
    </xf>
    <xf numFmtId="0" fontId="0" fillId="22" borderId="43" xfId="0" applyFont="1" applyFill="1" applyBorder="1" applyAlignment="1">
      <alignment/>
    </xf>
    <xf numFmtId="0" fontId="2" fillId="22" borderId="42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center" vertical="center" wrapText="1"/>
    </xf>
    <xf numFmtId="0" fontId="2" fillId="22" borderId="43" xfId="0" applyFont="1" applyFill="1" applyBorder="1" applyAlignment="1">
      <alignment horizontal="center" vertical="center" wrapText="1"/>
    </xf>
    <xf numFmtId="0" fontId="2" fillId="22" borderId="49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left" vertical="center" wrapText="1"/>
    </xf>
    <xf numFmtId="0" fontId="0" fillId="22" borderId="24" xfId="0" applyFont="1" applyFill="1" applyBorder="1" applyAlignment="1">
      <alignment/>
    </xf>
    <xf numFmtId="4" fontId="2" fillId="22" borderId="23" xfId="0" applyNumberFormat="1" applyFont="1" applyFill="1" applyBorder="1" applyAlignment="1">
      <alignment horizontal="center"/>
    </xf>
    <xf numFmtId="4" fontId="2" fillId="22" borderId="24" xfId="0" applyNumberFormat="1" applyFont="1" applyFill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0" fontId="2" fillId="7" borderId="48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22" borderId="48" xfId="0" applyFont="1" applyFill="1" applyBorder="1" applyAlignment="1">
      <alignment horizontal="left" wrapText="1"/>
    </xf>
    <xf numFmtId="0" fontId="2" fillId="22" borderId="43" xfId="0" applyFont="1" applyFill="1" applyBorder="1" applyAlignment="1">
      <alignment/>
    </xf>
    <xf numFmtId="0" fontId="2" fillId="22" borderId="49" xfId="0" applyFont="1" applyFill="1" applyBorder="1" applyAlignment="1">
      <alignment/>
    </xf>
    <xf numFmtId="0" fontId="2" fillId="22" borderId="23" xfId="0" applyFont="1" applyFill="1" applyBorder="1" applyAlignment="1">
      <alignment horizontal="left" wrapText="1"/>
    </xf>
    <xf numFmtId="0" fontId="2" fillId="7" borderId="33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/>
    </xf>
    <xf numFmtId="0" fontId="2" fillId="7" borderId="19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left" vertical="center" wrapText="1"/>
    </xf>
    <xf numFmtId="0" fontId="0" fillId="7" borderId="38" xfId="0" applyFont="1" applyFill="1" applyBorder="1" applyAlignment="1">
      <alignment/>
    </xf>
    <xf numFmtId="4" fontId="2" fillId="7" borderId="51" xfId="0" applyNumberFormat="1" applyFont="1" applyFill="1" applyBorder="1" applyAlignment="1">
      <alignment horizontal="center"/>
    </xf>
    <xf numFmtId="4" fontId="2" fillId="7" borderId="50" xfId="0" applyNumberFormat="1" applyFont="1" applyFill="1" applyBorder="1" applyAlignment="1">
      <alignment horizontal="center"/>
    </xf>
    <xf numFmtId="4" fontId="2" fillId="7" borderId="38" xfId="0" applyNumberFormat="1" applyFont="1" applyFill="1" applyBorder="1" applyAlignment="1">
      <alignment horizontal="center"/>
    </xf>
    <xf numFmtId="0" fontId="2" fillId="22" borderId="52" xfId="0" applyFont="1" applyFill="1" applyBorder="1" applyAlignment="1">
      <alignment horizontal="left" vertical="center" wrapText="1"/>
    </xf>
    <xf numFmtId="0" fontId="2" fillId="22" borderId="42" xfId="0" applyFont="1" applyFill="1" applyBorder="1" applyAlignment="1">
      <alignment vertical="center" wrapText="1"/>
    </xf>
    <xf numFmtId="0" fontId="2" fillId="22" borderId="13" xfId="0" applyFont="1" applyFill="1" applyBorder="1" applyAlignment="1">
      <alignment horizontal="left" vertical="center" wrapText="1"/>
    </xf>
    <xf numFmtId="0" fontId="0" fillId="20" borderId="53" xfId="0" applyFont="1" applyFill="1" applyBorder="1" applyAlignment="1">
      <alignment horizontal="left"/>
    </xf>
    <xf numFmtId="4" fontId="0" fillId="20" borderId="30" xfId="0" applyNumberFormat="1" applyFont="1" applyFill="1" applyBorder="1" applyAlignment="1">
      <alignment horizontal="center"/>
    </xf>
    <xf numFmtId="4" fontId="0" fillId="20" borderId="48" xfId="0" applyNumberFormat="1" applyFont="1" applyFill="1" applyBorder="1" applyAlignment="1">
      <alignment horizontal="center"/>
    </xf>
    <xf numFmtId="4" fontId="0" fillId="20" borderId="43" xfId="0" applyNumberFormat="1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vertical="center" wrapText="1"/>
    </xf>
    <xf numFmtId="4" fontId="2" fillId="8" borderId="12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0" fillId="4" borderId="35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9" fillId="20" borderId="46" xfId="0" applyFont="1" applyFill="1" applyBorder="1" applyAlignment="1">
      <alignment/>
    </xf>
    <xf numFmtId="0" fontId="9" fillId="2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25" borderId="21" xfId="0" applyFont="1" applyFill="1" applyBorder="1" applyAlignment="1">
      <alignment horizontal="left" wrapText="1"/>
    </xf>
    <xf numFmtId="0" fontId="0" fillId="25" borderId="21" xfId="0" applyFont="1" applyFill="1" applyBorder="1" applyAlignment="1">
      <alignment/>
    </xf>
    <xf numFmtId="0" fontId="0" fillId="20" borderId="21" xfId="0" applyFont="1" applyFill="1" applyBorder="1" applyAlignment="1">
      <alignment/>
    </xf>
    <xf numFmtId="0" fontId="0" fillId="20" borderId="35" xfId="0" applyFont="1" applyFill="1" applyBorder="1" applyAlignment="1">
      <alignment/>
    </xf>
    <xf numFmtId="0" fontId="10" fillId="25" borderId="32" xfId="0" applyFont="1" applyFill="1" applyBorder="1" applyAlignment="1">
      <alignment horizontal="left" wrapText="1"/>
    </xf>
    <xf numFmtId="0" fontId="0" fillId="20" borderId="55" xfId="0" applyFont="1" applyFill="1" applyBorder="1" applyAlignment="1">
      <alignment/>
    </xf>
    <xf numFmtId="0" fontId="2" fillId="20" borderId="56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17" fillId="0" borderId="52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4" fontId="0" fillId="24" borderId="11" xfId="0" applyNumberForma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39" fontId="2" fillId="10" borderId="50" xfId="61" applyNumberFormat="1" applyFont="1" applyFill="1" applyBorder="1" applyAlignment="1">
      <alignment horizontal="center" vertical="center" wrapText="1"/>
    </xf>
    <xf numFmtId="39" fontId="2" fillId="10" borderId="38" xfId="61" applyNumberFormat="1" applyFont="1" applyFill="1" applyBorder="1" applyAlignment="1">
      <alignment horizontal="center" vertical="center" wrapText="1"/>
    </xf>
    <xf numFmtId="39" fontId="2" fillId="10" borderId="57" xfId="61" applyNumberFormat="1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vertical="center" wrapText="1"/>
    </xf>
    <xf numFmtId="0" fontId="2" fillId="10" borderId="58" xfId="0" applyFont="1" applyFill="1" applyBorder="1" applyAlignment="1">
      <alignment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vertical="center" wrapText="1"/>
    </xf>
    <xf numFmtId="39" fontId="2" fillId="0" borderId="21" xfId="61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39" fontId="2" fillId="26" borderId="21" xfId="61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horizontal="center" vertical="center" wrapText="1"/>
    </xf>
    <xf numFmtId="39" fontId="2" fillId="8" borderId="21" xfId="61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26" borderId="60" xfId="0" applyFont="1" applyFill="1" applyBorder="1" applyAlignment="1">
      <alignment horizontal="justify"/>
    </xf>
    <xf numFmtId="39" fontId="2" fillId="0" borderId="19" xfId="61" applyNumberFormat="1" applyFont="1" applyFill="1" applyBorder="1" applyAlignment="1">
      <alignment horizontal="center" vertical="center" wrapText="1"/>
    </xf>
    <xf numFmtId="39" fontId="2" fillId="0" borderId="32" xfId="61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24" borderId="32" xfId="0" applyFont="1" applyFill="1" applyBorder="1" applyAlignment="1">
      <alignment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4" fontId="2" fillId="24" borderId="36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left" vertical="center" wrapText="1"/>
    </xf>
    <xf numFmtId="4" fontId="2" fillId="7" borderId="21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left" wrapText="1"/>
    </xf>
    <xf numFmtId="39" fontId="2" fillId="24" borderId="19" xfId="61" applyNumberFormat="1" applyFont="1" applyFill="1" applyBorder="1" applyAlignment="1">
      <alignment horizontal="center" vertical="center" wrapText="1"/>
    </xf>
    <xf numFmtId="39" fontId="2" fillId="24" borderId="32" xfId="61" applyNumberFormat="1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4" fontId="2" fillId="8" borderId="32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justify"/>
    </xf>
    <xf numFmtId="2" fontId="2" fillId="8" borderId="21" xfId="0" applyNumberFormat="1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vertical="center"/>
    </xf>
    <xf numFmtId="2" fontId="2" fillId="8" borderId="20" xfId="0" applyNumberFormat="1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/>
    </xf>
    <xf numFmtId="0" fontId="2" fillId="24" borderId="36" xfId="0" applyFont="1" applyFill="1" applyBorder="1" applyAlignment="1">
      <alignment/>
    </xf>
    <xf numFmtId="0" fontId="2" fillId="8" borderId="48" xfId="0" applyFont="1" applyFill="1" applyBorder="1" applyAlignment="1">
      <alignment horizontal="left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vertical="center" wrapText="1"/>
    </xf>
    <xf numFmtId="0" fontId="2" fillId="8" borderId="49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left" wrapText="1"/>
    </xf>
    <xf numFmtId="0" fontId="2" fillId="8" borderId="50" xfId="0" applyFont="1" applyFill="1" applyBorder="1" applyAlignment="1">
      <alignment horizontal="left" vertical="center" wrapText="1"/>
    </xf>
    <xf numFmtId="4" fontId="2" fillId="8" borderId="50" xfId="0" applyNumberFormat="1" applyFont="1" applyFill="1" applyBorder="1" applyAlignment="1">
      <alignment horizontal="center"/>
    </xf>
    <xf numFmtId="4" fontId="2" fillId="8" borderId="38" xfId="0" applyNumberFormat="1" applyFont="1" applyFill="1" applyBorder="1" applyAlignment="1">
      <alignment horizontal="center"/>
    </xf>
    <xf numFmtId="4" fontId="2" fillId="8" borderId="57" xfId="0" applyNumberFormat="1" applyFont="1" applyFill="1" applyBorder="1" applyAlignment="1">
      <alignment horizontal="center"/>
    </xf>
    <xf numFmtId="4" fontId="2" fillId="8" borderId="62" xfId="0" applyNumberFormat="1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left" vertical="center" wrapText="1"/>
    </xf>
    <xf numFmtId="4" fontId="2" fillId="24" borderId="50" xfId="0" applyNumberFormat="1" applyFont="1" applyFill="1" applyBorder="1" applyAlignment="1">
      <alignment horizontal="center"/>
    </xf>
    <xf numFmtId="4" fontId="2" fillId="24" borderId="38" xfId="0" applyNumberFormat="1" applyFont="1" applyFill="1" applyBorder="1" applyAlignment="1">
      <alignment horizontal="center"/>
    </xf>
    <xf numFmtId="4" fontId="2" fillId="24" borderId="57" xfId="0" applyNumberFormat="1" applyFont="1" applyFill="1" applyBorder="1" applyAlignment="1">
      <alignment horizontal="center"/>
    </xf>
    <xf numFmtId="4" fontId="2" fillId="24" borderId="62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justify"/>
    </xf>
    <xf numFmtId="0" fontId="2" fillId="8" borderId="33" xfId="0" applyFont="1" applyFill="1" applyBorder="1" applyAlignment="1">
      <alignment horizontal="left"/>
    </xf>
    <xf numFmtId="0" fontId="2" fillId="8" borderId="32" xfId="0" applyFont="1" applyFill="1" applyBorder="1" applyAlignment="1">
      <alignment/>
    </xf>
    <xf numFmtId="0" fontId="2" fillId="8" borderId="34" xfId="0" applyFont="1" applyFill="1" applyBorder="1" applyAlignment="1">
      <alignment/>
    </xf>
    <xf numFmtId="0" fontId="2" fillId="24" borderId="23" xfId="0" applyFont="1" applyFill="1" applyBorder="1" applyAlignment="1">
      <alignment horizontal="left"/>
    </xf>
    <xf numFmtId="4" fontId="2" fillId="24" borderId="23" xfId="0" applyNumberFormat="1" applyFont="1" applyFill="1" applyBorder="1" applyAlignment="1">
      <alignment horizontal="center"/>
    </xf>
    <xf numFmtId="4" fontId="2" fillId="24" borderId="24" xfId="0" applyNumberFormat="1" applyFont="1" applyFill="1" applyBorder="1" applyAlignment="1">
      <alignment horizontal="center"/>
    </xf>
    <xf numFmtId="4" fontId="2" fillId="24" borderId="41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39" fontId="2" fillId="7" borderId="19" xfId="61" applyNumberFormat="1" applyFont="1" applyFill="1" applyBorder="1" applyAlignment="1">
      <alignment horizontal="center" vertical="center" wrapText="1"/>
    </xf>
    <xf numFmtId="39" fontId="2" fillId="7" borderId="32" xfId="61" applyNumberFormat="1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7" borderId="63" xfId="0" applyFont="1" applyFill="1" applyBorder="1" applyAlignment="1">
      <alignment horizontal="justify"/>
    </xf>
    <xf numFmtId="0" fontId="2" fillId="7" borderId="61" xfId="0" applyFont="1" applyFill="1" applyBorder="1" applyAlignment="1">
      <alignment horizontal="justify"/>
    </xf>
    <xf numFmtId="0" fontId="2" fillId="0" borderId="21" xfId="0" applyFont="1" applyFill="1" applyBorder="1" applyAlignment="1">
      <alignment horizontal="justify"/>
    </xf>
    <xf numFmtId="0" fontId="2" fillId="15" borderId="33" xfId="0" applyFont="1" applyFill="1" applyBorder="1" applyAlignment="1">
      <alignment horizontal="left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59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vertical="center" wrapText="1"/>
    </xf>
    <xf numFmtId="0" fontId="2" fillId="15" borderId="34" xfId="0" applyFont="1" applyFill="1" applyBorder="1" applyAlignment="1">
      <alignment vertical="center" wrapText="1"/>
    </xf>
    <xf numFmtId="0" fontId="2" fillId="15" borderId="50" xfId="0" applyFont="1" applyFill="1" applyBorder="1" applyAlignment="1">
      <alignment horizontal="left" vertical="center" wrapText="1"/>
    </xf>
    <xf numFmtId="4" fontId="2" fillId="15" borderId="50" xfId="0" applyNumberFormat="1" applyFont="1" applyFill="1" applyBorder="1" applyAlignment="1">
      <alignment horizontal="center"/>
    </xf>
    <xf numFmtId="4" fontId="2" fillId="15" borderId="38" xfId="0" applyNumberFormat="1" applyFont="1" applyFill="1" applyBorder="1" applyAlignment="1">
      <alignment horizontal="center"/>
    </xf>
    <xf numFmtId="4" fontId="2" fillId="15" borderId="57" xfId="0" applyNumberFormat="1" applyFont="1" applyFill="1" applyBorder="1" applyAlignment="1">
      <alignment horizontal="center"/>
    </xf>
    <xf numFmtId="4" fontId="2" fillId="15" borderId="62" xfId="0" applyNumberFormat="1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 vertical="center" wrapText="1"/>
    </xf>
    <xf numFmtId="0" fontId="2" fillId="15" borderId="57" xfId="0" applyFont="1" applyFill="1" applyBorder="1" applyAlignment="1">
      <alignment horizontal="center" vertical="center" wrapText="1"/>
    </xf>
    <xf numFmtId="0" fontId="2" fillId="27" borderId="52" xfId="0" applyFont="1" applyFill="1" applyBorder="1" applyAlignment="1">
      <alignment horizontal="left" vertical="center" wrapText="1"/>
    </xf>
    <xf numFmtId="0" fontId="2" fillId="27" borderId="42" xfId="0" applyFont="1" applyFill="1" applyBorder="1" applyAlignment="1">
      <alignment vertical="center" wrapText="1"/>
    </xf>
    <xf numFmtId="0" fontId="2" fillId="27" borderId="48" xfId="0" applyFont="1" applyFill="1" applyBorder="1" applyAlignment="1">
      <alignment horizontal="center" vertical="center" wrapText="1"/>
    </xf>
    <xf numFmtId="0" fontId="2" fillId="27" borderId="43" xfId="0" applyFont="1" applyFill="1" applyBorder="1" applyAlignment="1">
      <alignment horizontal="center" vertical="center" wrapText="1"/>
    </xf>
    <xf numFmtId="0" fontId="2" fillId="27" borderId="49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49" xfId="0" applyFont="1" applyFill="1" applyBorder="1" applyAlignment="1">
      <alignment vertical="center" wrapText="1"/>
    </xf>
    <xf numFmtId="0" fontId="2" fillId="27" borderId="64" xfId="0" applyFont="1" applyFill="1" applyBorder="1" applyAlignment="1">
      <alignment horizontal="left" vertical="center" wrapText="1"/>
    </xf>
    <xf numFmtId="4" fontId="2" fillId="27" borderId="50" xfId="0" applyNumberFormat="1" applyFont="1" applyFill="1" applyBorder="1" applyAlignment="1">
      <alignment horizontal="center"/>
    </xf>
    <xf numFmtId="4" fontId="2" fillId="27" borderId="38" xfId="0" applyNumberFormat="1" applyFont="1" applyFill="1" applyBorder="1" applyAlignment="1">
      <alignment horizontal="center"/>
    </xf>
    <xf numFmtId="4" fontId="2" fillId="27" borderId="57" xfId="0" applyNumberFormat="1" applyFont="1" applyFill="1" applyBorder="1" applyAlignment="1">
      <alignment horizontal="center"/>
    </xf>
    <xf numFmtId="4" fontId="2" fillId="27" borderId="62" xfId="0" applyNumberFormat="1" applyFont="1" applyFill="1" applyBorder="1" applyAlignment="1">
      <alignment horizontal="center"/>
    </xf>
    <xf numFmtId="0" fontId="2" fillId="27" borderId="51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center" vertical="center" wrapText="1"/>
    </xf>
    <xf numFmtId="39" fontId="2" fillId="10" borderId="27" xfId="61" applyNumberFormat="1" applyFont="1" applyFill="1" applyBorder="1" applyAlignment="1">
      <alignment horizontal="center" vertical="center" wrapText="1"/>
    </xf>
    <xf numFmtId="39" fontId="2" fillId="26" borderId="35" xfId="61" applyNumberFormat="1" applyFont="1" applyFill="1" applyBorder="1" applyAlignment="1">
      <alignment horizontal="center" vertical="center" wrapText="1"/>
    </xf>
    <xf numFmtId="39" fontId="2" fillId="8" borderId="35" xfId="61" applyNumberFormat="1" applyFont="1" applyFill="1" applyBorder="1" applyAlignment="1">
      <alignment horizontal="center" vertical="center" wrapText="1"/>
    </xf>
    <xf numFmtId="39" fontId="2" fillId="0" borderId="35" xfId="61" applyNumberFormat="1" applyFont="1" applyFill="1" applyBorder="1" applyAlignment="1">
      <alignment horizontal="center" vertical="center" wrapText="1"/>
    </xf>
    <xf numFmtId="4" fontId="2" fillId="24" borderId="35" xfId="0" applyNumberFormat="1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 vertical="center" wrapText="1"/>
    </xf>
    <xf numFmtId="4" fontId="2" fillId="8" borderId="51" xfId="0" applyNumberFormat="1" applyFont="1" applyFill="1" applyBorder="1" applyAlignment="1">
      <alignment horizontal="center"/>
    </xf>
    <xf numFmtId="4" fontId="2" fillId="24" borderId="51" xfId="0" applyNumberFormat="1" applyFont="1" applyFill="1" applyBorder="1" applyAlignment="1">
      <alignment horizontal="center"/>
    </xf>
    <xf numFmtId="4" fontId="2" fillId="24" borderId="25" xfId="0" applyNumberFormat="1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 vertical="center" wrapText="1"/>
    </xf>
    <xf numFmtId="4" fontId="2" fillId="15" borderId="51" xfId="0" applyNumberFormat="1" applyFont="1" applyFill="1" applyBorder="1" applyAlignment="1">
      <alignment horizontal="center"/>
    </xf>
    <xf numFmtId="0" fontId="2" fillId="27" borderId="42" xfId="0" applyFont="1" applyFill="1" applyBorder="1" applyAlignment="1">
      <alignment horizontal="center" vertical="center" wrapText="1"/>
    </xf>
    <xf numFmtId="4" fontId="2" fillId="27" borderId="51" xfId="0" applyNumberFormat="1" applyFont="1" applyFill="1" applyBorder="1" applyAlignment="1">
      <alignment horizontal="center"/>
    </xf>
    <xf numFmtId="4" fontId="2" fillId="7" borderId="35" xfId="0" applyNumberFormat="1" applyFont="1" applyFill="1" applyBorder="1" applyAlignment="1">
      <alignment horizontal="center"/>
    </xf>
    <xf numFmtId="39" fontId="2" fillId="26" borderId="20" xfId="61" applyNumberFormat="1" applyFont="1" applyFill="1" applyBorder="1" applyAlignment="1">
      <alignment horizontal="center" vertical="center" wrapText="1"/>
    </xf>
    <xf numFmtId="39" fontId="2" fillId="26" borderId="36" xfId="61" applyNumberFormat="1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39" fontId="2" fillId="8" borderId="36" xfId="61" applyNumberFormat="1" applyFont="1" applyFill="1" applyBorder="1" applyAlignment="1">
      <alignment horizontal="center" vertical="center" wrapText="1"/>
    </xf>
    <xf numFmtId="39" fontId="2" fillId="0" borderId="20" xfId="61" applyNumberFormat="1" applyFont="1" applyFill="1" applyBorder="1" applyAlignment="1">
      <alignment horizontal="center" vertical="center" wrapText="1"/>
    </xf>
    <xf numFmtId="39" fontId="2" fillId="0" borderId="36" xfId="61" applyNumberFormat="1" applyFont="1" applyFill="1" applyBorder="1" applyAlignment="1">
      <alignment horizontal="center" vertical="center" wrapText="1"/>
    </xf>
    <xf numFmtId="39" fontId="2" fillId="24" borderId="33" xfId="61" applyNumberFormat="1" applyFont="1" applyFill="1" applyBorder="1" applyAlignment="1">
      <alignment horizontal="center" vertical="center" wrapText="1"/>
    </xf>
    <xf numFmtId="39" fontId="2" fillId="24" borderId="34" xfId="61" applyNumberFormat="1" applyFont="1" applyFill="1" applyBorder="1" applyAlignment="1">
      <alignment horizontal="center" vertical="center" wrapText="1"/>
    </xf>
    <xf numFmtId="39" fontId="2" fillId="7" borderId="33" xfId="61" applyNumberFormat="1" applyFont="1" applyFill="1" applyBorder="1" applyAlignment="1">
      <alignment horizontal="center" vertical="center" wrapText="1"/>
    </xf>
    <xf numFmtId="39" fontId="2" fillId="7" borderId="34" xfId="61" applyNumberFormat="1" applyFont="1" applyFill="1" applyBorder="1" applyAlignment="1">
      <alignment horizontal="center" vertical="center" wrapText="1"/>
    </xf>
    <xf numFmtId="39" fontId="2" fillId="0" borderId="33" xfId="61" applyNumberFormat="1" applyFont="1" applyFill="1" applyBorder="1" applyAlignment="1">
      <alignment horizontal="center" vertical="center" wrapText="1"/>
    </xf>
    <xf numFmtId="39" fontId="2" fillId="0" borderId="34" xfId="61" applyNumberFormat="1" applyFont="1" applyFill="1" applyBorder="1" applyAlignment="1">
      <alignment horizontal="center" vertical="center" wrapText="1"/>
    </xf>
    <xf numFmtId="4" fontId="2" fillId="7" borderId="20" xfId="0" applyNumberFormat="1" applyFont="1" applyFill="1" applyBorder="1" applyAlignment="1">
      <alignment horizontal="center"/>
    </xf>
    <xf numFmtId="4" fontId="2" fillId="7" borderId="36" xfId="0" applyNumberFormat="1" applyFont="1" applyFill="1" applyBorder="1" applyAlignment="1">
      <alignment horizontal="center"/>
    </xf>
    <xf numFmtId="0" fontId="2" fillId="10" borderId="61" xfId="0" applyFont="1" applyFill="1" applyBorder="1" applyAlignment="1">
      <alignment vertical="center" wrapText="1"/>
    </xf>
    <xf numFmtId="0" fontId="2" fillId="10" borderId="65" xfId="0" applyFont="1" applyFill="1" applyBorder="1" applyAlignment="1">
      <alignment vertical="center" wrapText="1"/>
    </xf>
    <xf numFmtId="0" fontId="2" fillId="26" borderId="55" xfId="0" applyFont="1" applyFill="1" applyBorder="1" applyAlignment="1">
      <alignment vertical="center" wrapText="1"/>
    </xf>
    <xf numFmtId="0" fontId="2" fillId="8" borderId="55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8" borderId="6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left" vertical="center" wrapText="1"/>
    </xf>
    <xf numFmtId="0" fontId="2" fillId="24" borderId="55" xfId="0" applyFont="1" applyFill="1" applyBorder="1" applyAlignment="1">
      <alignment/>
    </xf>
    <xf numFmtId="0" fontId="2" fillId="8" borderId="60" xfId="0" applyFont="1" applyFill="1" applyBorder="1" applyAlignment="1">
      <alignment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/>
    </xf>
    <xf numFmtId="0" fontId="2" fillId="24" borderId="67" xfId="0" applyFont="1" applyFill="1" applyBorder="1" applyAlignment="1">
      <alignment horizontal="center"/>
    </xf>
    <xf numFmtId="0" fontId="2" fillId="22" borderId="60" xfId="0" applyFont="1" applyFill="1" applyBorder="1" applyAlignment="1">
      <alignment/>
    </xf>
    <xf numFmtId="0" fontId="2" fillId="22" borderId="67" xfId="0" applyFont="1" applyFill="1" applyBorder="1" applyAlignment="1">
      <alignment horizontal="center"/>
    </xf>
    <xf numFmtId="0" fontId="2" fillId="15" borderId="61" xfId="0" applyFont="1" applyFill="1" applyBorder="1" applyAlignment="1">
      <alignment vertical="center" wrapText="1"/>
    </xf>
    <xf numFmtId="0" fontId="2" fillId="15" borderId="66" xfId="0" applyFont="1" applyFill="1" applyBorder="1" applyAlignment="1">
      <alignment horizontal="center" vertical="center" wrapText="1"/>
    </xf>
    <xf numFmtId="0" fontId="2" fillId="27" borderId="68" xfId="0" applyFont="1" applyFill="1" applyBorder="1" applyAlignment="1">
      <alignment vertical="center" wrapText="1"/>
    </xf>
    <xf numFmtId="0" fontId="2" fillId="27" borderId="69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39" fontId="2" fillId="26" borderId="12" xfId="61" applyNumberFormat="1" applyFont="1" applyFill="1" applyBorder="1" applyAlignment="1">
      <alignment horizontal="center" vertical="center" wrapText="1"/>
    </xf>
    <xf numFmtId="39" fontId="2" fillId="8" borderId="12" xfId="61" applyNumberFormat="1" applyFont="1" applyFill="1" applyBorder="1" applyAlignment="1">
      <alignment horizontal="center" vertical="center" wrapText="1"/>
    </xf>
    <xf numFmtId="39" fontId="2" fillId="0" borderId="12" xfId="61" applyNumberFormat="1" applyFont="1" applyFill="1" applyBorder="1" applyAlignment="1">
      <alignment horizontal="center" vertical="center" wrapText="1"/>
    </xf>
    <xf numFmtId="39" fontId="2" fillId="24" borderId="59" xfId="61" applyNumberFormat="1" applyFont="1" applyFill="1" applyBorder="1" applyAlignment="1">
      <alignment horizontal="center" vertical="center" wrapText="1"/>
    </xf>
    <xf numFmtId="39" fontId="2" fillId="7" borderId="59" xfId="61" applyNumberFormat="1" applyFont="1" applyFill="1" applyBorder="1" applyAlignment="1">
      <alignment horizontal="center" vertical="center" wrapText="1"/>
    </xf>
    <xf numFmtId="39" fontId="2" fillId="0" borderId="59" xfId="61" applyNumberFormat="1" applyFont="1" applyFill="1" applyBorder="1" applyAlignment="1">
      <alignment horizontal="center" vertical="center" wrapText="1"/>
    </xf>
    <xf numFmtId="4" fontId="2" fillId="7" borderId="12" xfId="0" applyNumberFormat="1" applyFont="1" applyFill="1" applyBorder="1" applyAlignment="1">
      <alignment horizontal="center"/>
    </xf>
    <xf numFmtId="0" fontId="6" fillId="0" borderId="62" xfId="0" applyFont="1" applyFill="1" applyBorder="1" applyAlignment="1" applyProtection="1">
      <alignment horizontal="left" vertical="center" wrapText="1"/>
      <protection locked="0"/>
    </xf>
    <xf numFmtId="4" fontId="0" fillId="0" borderId="62" xfId="0" applyNumberFormat="1" applyFill="1" applyBorder="1" applyAlignment="1" applyProtection="1">
      <alignment/>
      <protection/>
    </xf>
    <xf numFmtId="4" fontId="0" fillId="24" borderId="70" xfId="0" applyNumberForma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4" fontId="0" fillId="24" borderId="59" xfId="0" applyNumberFormat="1" applyFont="1" applyFill="1" applyBorder="1" applyAlignment="1" applyProtection="1">
      <alignment/>
      <protection/>
    </xf>
    <xf numFmtId="0" fontId="0" fillId="24" borderId="38" xfId="0" applyFont="1" applyFill="1" applyBorder="1" applyAlignment="1" applyProtection="1">
      <alignment horizontal="left" vertical="center"/>
      <protection/>
    </xf>
    <xf numFmtId="0" fontId="2" fillId="24" borderId="59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4" fontId="0" fillId="0" borderId="50" xfId="0" applyNumberFormat="1" applyFill="1" applyBorder="1" applyAlignment="1" applyProtection="1">
      <alignment/>
      <protection/>
    </xf>
    <xf numFmtId="4" fontId="0" fillId="0" borderId="20" xfId="0" applyNumberFormat="1" applyFill="1" applyBorder="1" applyAlignment="1" applyProtection="1">
      <alignment/>
      <protection/>
    </xf>
    <xf numFmtId="0" fontId="2" fillId="0" borderId="7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" fontId="2" fillId="8" borderId="72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0" fontId="2" fillId="22" borderId="68" xfId="0" applyFont="1" applyFill="1" applyBorder="1" applyAlignment="1">
      <alignment horizontal="center" vertical="center" wrapText="1"/>
    </xf>
    <xf numFmtId="4" fontId="2" fillId="22" borderId="73" xfId="0" applyNumberFormat="1" applyFont="1" applyFill="1" applyBorder="1" applyAlignment="1">
      <alignment horizontal="center"/>
    </xf>
    <xf numFmtId="39" fontId="2" fillId="26" borderId="72" xfId="61" applyNumberFormat="1" applyFont="1" applyFill="1" applyBorder="1" applyAlignment="1">
      <alignment horizontal="center" vertical="center" wrapText="1"/>
    </xf>
    <xf numFmtId="39" fontId="2" fillId="8" borderId="72" xfId="61" applyNumberFormat="1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4" fontId="2" fillId="24" borderId="72" xfId="0" applyNumberFormat="1" applyFont="1" applyFill="1" applyBorder="1" applyAlignment="1">
      <alignment horizontal="center"/>
    </xf>
    <xf numFmtId="0" fontId="2" fillId="8" borderId="68" xfId="0" applyFont="1" applyFill="1" applyBorder="1" applyAlignment="1">
      <alignment horizontal="center" vertical="center" wrapText="1"/>
    </xf>
    <xf numFmtId="4" fontId="2" fillId="8" borderId="69" xfId="0" applyNumberFormat="1" applyFont="1" applyFill="1" applyBorder="1" applyAlignment="1">
      <alignment horizontal="center"/>
    </xf>
    <xf numFmtId="4" fontId="2" fillId="24" borderId="69" xfId="0" applyNumberFormat="1" applyFont="1" applyFill="1" applyBorder="1" applyAlignment="1">
      <alignment horizontal="center"/>
    </xf>
    <xf numFmtId="4" fontId="2" fillId="24" borderId="73" xfId="0" applyNumberFormat="1" applyFont="1" applyFill="1" applyBorder="1" applyAlignment="1">
      <alignment horizontal="center"/>
    </xf>
    <xf numFmtId="39" fontId="2" fillId="7" borderId="71" xfId="61" applyNumberFormat="1" applyFont="1" applyFill="1" applyBorder="1" applyAlignment="1">
      <alignment horizontal="center" vertical="center" wrapText="1"/>
    </xf>
    <xf numFmtId="39" fontId="2" fillId="0" borderId="71" xfId="61" applyNumberFormat="1" applyFont="1" applyFill="1" applyBorder="1" applyAlignment="1">
      <alignment horizontal="center"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27" borderId="68" xfId="0" applyFont="1" applyFill="1" applyBorder="1" applyAlignment="1">
      <alignment horizontal="center" vertical="center" wrapText="1"/>
    </xf>
    <xf numFmtId="4" fontId="2" fillId="27" borderId="69" xfId="0" applyNumberFormat="1" applyFont="1" applyFill="1" applyBorder="1" applyAlignment="1">
      <alignment horizontal="center"/>
    </xf>
    <xf numFmtId="4" fontId="2" fillId="7" borderId="72" xfId="0" applyNumberFormat="1" applyFont="1" applyFill="1" applyBorder="1" applyAlignment="1">
      <alignment horizontal="center"/>
    </xf>
    <xf numFmtId="0" fontId="9" fillId="20" borderId="15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0" fillId="20" borderId="60" xfId="0" applyFont="1" applyFill="1" applyBorder="1" applyAlignment="1">
      <alignment/>
    </xf>
    <xf numFmtId="0" fontId="0" fillId="25" borderId="55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10" fillId="25" borderId="12" xfId="0" applyFont="1" applyFill="1" applyBorder="1" applyAlignment="1">
      <alignment horizontal="left" wrapText="1"/>
    </xf>
    <xf numFmtId="0" fontId="2" fillId="10" borderId="68" xfId="0" applyFont="1" applyFill="1" applyBorder="1" applyAlignment="1">
      <alignment horizontal="center" vertical="center" wrapText="1"/>
    </xf>
    <xf numFmtId="39" fontId="2" fillId="10" borderId="74" xfId="61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4" fontId="2" fillId="0" borderId="51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left" vertical="center" wrapText="1"/>
    </xf>
    <xf numFmtId="0" fontId="0" fillId="22" borderId="43" xfId="0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2" fillId="25" borderId="2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4" fontId="0" fillId="4" borderId="3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76" xfId="0" applyFont="1" applyFill="1" applyBorder="1" applyAlignment="1">
      <alignment/>
    </xf>
    <xf numFmtId="0" fontId="0" fillId="20" borderId="60" xfId="0" applyFont="1" applyFill="1" applyBorder="1" applyAlignment="1">
      <alignment/>
    </xf>
    <xf numFmtId="0" fontId="0" fillId="20" borderId="43" xfId="0" applyFont="1" applyFill="1" applyBorder="1" applyAlignment="1">
      <alignment/>
    </xf>
    <xf numFmtId="0" fontId="0" fillId="10" borderId="5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21" xfId="0" applyFont="1" applyFill="1" applyBorder="1" applyAlignment="1">
      <alignment vertical="center" wrapText="1"/>
    </xf>
    <xf numFmtId="4" fontId="0" fillId="24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24" borderId="21" xfId="0" applyNumberFormat="1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24" borderId="21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4" fontId="0" fillId="8" borderId="20" xfId="0" applyNumberFormat="1" applyFont="1" applyFill="1" applyBorder="1" applyAlignment="1">
      <alignment horizontal="center"/>
    </xf>
    <xf numFmtId="4" fontId="0" fillId="8" borderId="21" xfId="0" applyNumberFormat="1" applyFont="1" applyFill="1" applyBorder="1" applyAlignment="1">
      <alignment horizontal="center"/>
    </xf>
    <xf numFmtId="4" fontId="0" fillId="8" borderId="36" xfId="0" applyNumberFormat="1" applyFont="1" applyFill="1" applyBorder="1" applyAlignment="1">
      <alignment horizontal="center"/>
    </xf>
    <xf numFmtId="4" fontId="0" fillId="8" borderId="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4" fontId="0" fillId="0" borderId="72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8" borderId="4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24" borderId="55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8" borderId="38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24" borderId="38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2" borderId="43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0" fillId="15" borderId="32" xfId="0" applyFont="1" applyFill="1" applyBorder="1" applyAlignment="1">
      <alignment/>
    </xf>
    <xf numFmtId="0" fontId="0" fillId="15" borderId="38" xfId="0" applyFont="1" applyFill="1" applyBorder="1" applyAlignment="1">
      <alignment/>
    </xf>
    <xf numFmtId="0" fontId="0" fillId="27" borderId="38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0" borderId="53" xfId="0" applyFont="1" applyFill="1" applyBorder="1" applyAlignment="1">
      <alignment horizontal="left"/>
    </xf>
    <xf numFmtId="0" fontId="0" fillId="20" borderId="46" xfId="0" applyFont="1" applyFill="1" applyBorder="1" applyAlignment="1">
      <alignment/>
    </xf>
    <xf numFmtId="0" fontId="0" fillId="20" borderId="54" xfId="0" applyFont="1" applyFill="1" applyBorder="1" applyAlignment="1">
      <alignment/>
    </xf>
    <xf numFmtId="0" fontId="2" fillId="8" borderId="21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2" borderId="21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10" borderId="78" xfId="0" applyFont="1" applyFill="1" applyBorder="1" applyAlignment="1">
      <alignment horizontal="left" wrapText="1"/>
    </xf>
    <xf numFmtId="0" fontId="0" fillId="10" borderId="45" xfId="0" applyFont="1" applyFill="1" applyBorder="1" applyAlignment="1">
      <alignment/>
    </xf>
    <xf numFmtId="4" fontId="0" fillId="10" borderId="45" xfId="0" applyNumberFormat="1" applyFont="1" applyFill="1" applyBorder="1" applyAlignment="1">
      <alignment horizontal="center" vertical="center" wrapText="1"/>
    </xf>
    <xf numFmtId="4" fontId="0" fillId="10" borderId="45" xfId="0" applyNumberFormat="1" applyFont="1" applyFill="1" applyBorder="1" applyAlignment="1">
      <alignment/>
    </xf>
    <xf numFmtId="4" fontId="0" fillId="1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4" fontId="2" fillId="4" borderId="35" xfId="0" applyNumberFormat="1" applyFont="1" applyFill="1" applyBorder="1" applyAlignment="1">
      <alignment/>
    </xf>
    <xf numFmtId="0" fontId="0" fillId="4" borderId="21" xfId="0" applyFont="1" applyFill="1" applyBorder="1" applyAlignment="1">
      <alignment horizontal="center" vertical="top" wrapText="1"/>
    </xf>
    <xf numFmtId="4" fontId="2" fillId="20" borderId="79" xfId="0" applyNumberFormat="1" applyFont="1" applyFill="1" applyBorder="1" applyAlignment="1">
      <alignment/>
    </xf>
    <xf numFmtId="0" fontId="25" fillId="20" borderId="80" xfId="0" applyFont="1" applyFill="1" applyBorder="1" applyAlignment="1">
      <alignment/>
    </xf>
    <xf numFmtId="0" fontId="25" fillId="20" borderId="11" xfId="0" applyFont="1" applyFill="1" applyBorder="1" applyAlignment="1">
      <alignment/>
    </xf>
    <xf numFmtId="4" fontId="25" fillId="20" borderId="11" xfId="0" applyNumberFormat="1" applyFont="1" applyFill="1" applyBorder="1" applyAlignment="1">
      <alignment/>
    </xf>
    <xf numFmtId="4" fontId="25" fillId="20" borderId="8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/>
    </xf>
    <xf numFmtId="4" fontId="0" fillId="0" borderId="38" xfId="0" applyNumberFormat="1" applyFill="1" applyBorder="1" applyAlignment="1">
      <alignment/>
    </xf>
    <xf numFmtId="0" fontId="2" fillId="25" borderId="66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39" fontId="2" fillId="10" borderId="21" xfId="61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/>
    </xf>
    <xf numFmtId="4" fontId="2" fillId="20" borderId="21" xfId="0" applyNumberFormat="1" applyFont="1" applyFill="1" applyBorder="1" applyAlignment="1">
      <alignment horizontal="center"/>
    </xf>
    <xf numFmtId="0" fontId="9" fillId="20" borderId="21" xfId="0" applyFont="1" applyFill="1" applyBorder="1" applyAlignment="1">
      <alignment/>
    </xf>
    <xf numFmtId="0" fontId="10" fillId="20" borderId="21" xfId="0" applyFont="1" applyFill="1" applyBorder="1" applyAlignment="1">
      <alignment horizontal="center" vertical="center"/>
    </xf>
    <xf numFmtId="4" fontId="2" fillId="22" borderId="21" xfId="0" applyNumberFormat="1" applyFont="1" applyFill="1" applyBorder="1" applyAlignment="1">
      <alignment horizontal="center"/>
    </xf>
    <xf numFmtId="4" fontId="0" fillId="20" borderId="21" xfId="0" applyNumberFormat="1" applyFont="1" applyFill="1" applyBorder="1" applyAlignment="1">
      <alignment horizontal="center"/>
    </xf>
    <xf numFmtId="4" fontId="2" fillId="20" borderId="82" xfId="0" applyNumberFormat="1" applyFont="1" applyFill="1" applyBorder="1" applyAlignment="1">
      <alignment horizontal="center"/>
    </xf>
    <xf numFmtId="4" fontId="2" fillId="20" borderId="83" xfId="0" applyNumberFormat="1" applyFont="1" applyFill="1" applyBorder="1" applyAlignment="1">
      <alignment horizontal="center"/>
    </xf>
    <xf numFmtId="4" fontId="2" fillId="20" borderId="80" xfId="0" applyNumberFormat="1" applyFont="1" applyFill="1" applyBorder="1" applyAlignment="1">
      <alignment horizontal="center"/>
    </xf>
    <xf numFmtId="4" fontId="2" fillId="2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10" borderId="45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8" borderId="21" xfId="0" applyFill="1" applyBorder="1" applyAlignment="1">
      <alignment/>
    </xf>
    <xf numFmtId="4" fontId="0" fillId="8" borderId="35" xfId="0" applyNumberFormat="1" applyFill="1" applyBorder="1" applyAlignment="1">
      <alignment horizontal="center"/>
    </xf>
    <xf numFmtId="4" fontId="0" fillId="8" borderId="7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/>
    </xf>
    <xf numFmtId="0" fontId="0" fillId="22" borderId="43" xfId="0" applyFont="1" applyFill="1" applyBorder="1" applyAlignment="1">
      <alignment/>
    </xf>
    <xf numFmtId="0" fontId="0" fillId="15" borderId="32" xfId="0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20" borderId="46" xfId="0" applyFont="1" applyFill="1" applyBorder="1" applyAlignment="1">
      <alignment/>
    </xf>
    <xf numFmtId="0" fontId="10" fillId="25" borderId="19" xfId="0" applyFont="1" applyFill="1" applyBorder="1" applyAlignment="1">
      <alignment horizontal="left" wrapText="1"/>
    </xf>
    <xf numFmtId="0" fontId="10" fillId="25" borderId="35" xfId="0" applyFont="1" applyFill="1" applyBorder="1" applyAlignment="1">
      <alignment horizontal="left" wrapText="1"/>
    </xf>
    <xf numFmtId="49" fontId="2" fillId="0" borderId="72" xfId="0" applyNumberFormat="1" applyFont="1" applyFill="1" applyBorder="1" applyAlignment="1">
      <alignment horizontal="center" vertical="center" wrapText="1"/>
    </xf>
    <xf numFmtId="39" fontId="2" fillId="20" borderId="10" xfId="0" applyNumberFormat="1" applyFont="1" applyFill="1" applyBorder="1" applyAlignment="1">
      <alignment horizontal="left"/>
    </xf>
    <xf numFmtId="4" fontId="0" fillId="0" borderId="5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7" fillId="0" borderId="48" xfId="0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25" borderId="21" xfId="0" applyFont="1" applyFill="1" applyBorder="1" applyAlignment="1">
      <alignment/>
    </xf>
    <xf numFmtId="4" fontId="2" fillId="25" borderId="35" xfId="0" applyNumberFormat="1" applyFont="1" applyFill="1" applyBorder="1" applyAlignment="1">
      <alignment horizontal="center"/>
    </xf>
    <xf numFmtId="4" fontId="2" fillId="25" borderId="20" xfId="0" applyNumberFormat="1" applyFont="1" applyFill="1" applyBorder="1" applyAlignment="1">
      <alignment horizontal="center"/>
    </xf>
    <xf numFmtId="4" fontId="2" fillId="25" borderId="21" xfId="0" applyNumberFormat="1" applyFont="1" applyFill="1" applyBorder="1" applyAlignment="1">
      <alignment horizontal="center"/>
    </xf>
    <xf numFmtId="4" fontId="2" fillId="25" borderId="36" xfId="0" applyNumberFormat="1" applyFont="1" applyFill="1" applyBorder="1" applyAlignment="1">
      <alignment horizontal="center"/>
    </xf>
    <xf numFmtId="4" fontId="2" fillId="25" borderId="51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77" xfId="0" applyFont="1" applyFill="1" applyBorder="1" applyAlignment="1">
      <alignment horizontal="left" wrapText="1"/>
    </xf>
    <xf numFmtId="0" fontId="0" fillId="25" borderId="20" xfId="0" applyFill="1" applyBorder="1" applyAlignment="1">
      <alignment horizontal="left"/>
    </xf>
    <xf numFmtId="4" fontId="0" fillId="25" borderId="35" xfId="0" applyNumberFormat="1" applyFont="1" applyFill="1" applyBorder="1" applyAlignment="1">
      <alignment horizontal="center"/>
    </xf>
    <xf numFmtId="4" fontId="0" fillId="25" borderId="20" xfId="0" applyNumberFormat="1" applyFont="1" applyFill="1" applyBorder="1" applyAlignment="1">
      <alignment horizontal="center"/>
    </xf>
    <xf numFmtId="4" fontId="0" fillId="25" borderId="21" xfId="0" applyNumberFormat="1" applyFont="1" applyFill="1" applyBorder="1" applyAlignment="1">
      <alignment horizontal="center"/>
    </xf>
    <xf numFmtId="4" fontId="0" fillId="25" borderId="36" xfId="0" applyNumberFormat="1" applyFont="1" applyFill="1" applyBorder="1" applyAlignment="1">
      <alignment horizontal="center"/>
    </xf>
    <xf numFmtId="4" fontId="0" fillId="25" borderId="72" xfId="0" applyNumberFormat="1" applyFont="1" applyFill="1" applyBorder="1" applyAlignment="1">
      <alignment horizontal="center"/>
    </xf>
    <xf numFmtId="4" fontId="0" fillId="25" borderId="12" xfId="0" applyNumberFormat="1" applyFont="1" applyFill="1" applyBorder="1" applyAlignment="1">
      <alignment horizontal="center"/>
    </xf>
    <xf numFmtId="0" fontId="0" fillId="25" borderId="36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vertical="center" wrapText="1"/>
    </xf>
    <xf numFmtId="4" fontId="2" fillId="25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4" fontId="2" fillId="0" borderId="62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" fontId="2" fillId="8" borderId="35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5" xfId="0" applyFont="1" applyBorder="1" applyAlignment="1">
      <alignment horizontal="center" vertical="top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center" vertical="center" wrapText="1"/>
    </xf>
    <xf numFmtId="49" fontId="0" fillId="25" borderId="21" xfId="0" applyNumberFormat="1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49" fontId="2" fillId="25" borderId="21" xfId="0" applyNumberFormat="1" applyFont="1" applyFill="1" applyBorder="1" applyAlignment="1">
      <alignment horizontal="center" vertical="center" wrapText="1"/>
    </xf>
    <xf numFmtId="49" fontId="2" fillId="25" borderId="7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/>
    </xf>
    <xf numFmtId="0" fontId="27" fillId="25" borderId="11" xfId="0" applyFont="1" applyFill="1" applyBorder="1" applyAlignment="1">
      <alignment vertical="top" wrapText="1"/>
    </xf>
    <xf numFmtId="0" fontId="27" fillId="25" borderId="14" xfId="0" applyFont="1" applyFill="1" applyBorder="1" applyAlignment="1">
      <alignment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7" fillId="25" borderId="54" xfId="0" applyFont="1" applyFill="1" applyBorder="1" applyAlignment="1">
      <alignment horizontal="center" vertical="top" wrapText="1"/>
    </xf>
    <xf numFmtId="0" fontId="27" fillId="25" borderId="14" xfId="0" applyFont="1" applyFill="1" applyBorder="1" applyAlignment="1">
      <alignment horizontal="center" vertical="top" wrapText="1"/>
    </xf>
    <xf numFmtId="0" fontId="27" fillId="25" borderId="85" xfId="0" applyFont="1" applyFill="1" applyBorder="1" applyAlignment="1">
      <alignment horizontal="center" vertical="top" wrapText="1"/>
    </xf>
    <xf numFmtId="0" fontId="27" fillId="25" borderId="0" xfId="0" applyFont="1" applyFill="1" applyAlignment="1">
      <alignment/>
    </xf>
    <xf numFmtId="0" fontId="0" fillId="25" borderId="20" xfId="0" applyFont="1" applyFill="1" applyBorder="1" applyAlignment="1">
      <alignment horizontal="left"/>
    </xf>
    <xf numFmtId="0" fontId="0" fillId="25" borderId="21" xfId="0" applyFont="1" applyFill="1" applyBorder="1" applyAlignment="1">
      <alignment/>
    </xf>
    <xf numFmtId="4" fontId="2" fillId="25" borderId="72" xfId="0" applyNumberFormat="1" applyFont="1" applyFill="1" applyBorder="1" applyAlignment="1">
      <alignment horizontal="center"/>
    </xf>
    <xf numFmtId="0" fontId="0" fillId="25" borderId="26" xfId="0" applyFont="1" applyFill="1" applyBorder="1" applyAlignment="1">
      <alignment/>
    </xf>
    <xf numFmtId="39" fontId="10" fillId="25" borderId="35" xfId="0" applyNumberFormat="1" applyFont="1" applyFill="1" applyBorder="1" applyAlignment="1">
      <alignment horizontal="left" wrapText="1"/>
    </xf>
    <xf numFmtId="39" fontId="0" fillId="20" borderId="46" xfId="0" applyNumberFormat="1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/>
    </xf>
    <xf numFmtId="0" fontId="0" fillId="0" borderId="40" xfId="42" applyFont="1" applyFill="1" applyBorder="1" applyAlignment="1">
      <alignment vertical="center" wrapText="1"/>
      <protection/>
    </xf>
    <xf numFmtId="0" fontId="0" fillId="8" borderId="0" xfId="0" applyFont="1" applyFill="1" applyAlignment="1">
      <alignment/>
    </xf>
    <xf numFmtId="0" fontId="2" fillId="8" borderId="32" xfId="0" applyFont="1" applyFill="1" applyBorder="1" applyAlignment="1">
      <alignment/>
    </xf>
    <xf numFmtId="0" fontId="2" fillId="22" borderId="43" xfId="0" applyFont="1" applyFill="1" applyBorder="1" applyAlignment="1">
      <alignment/>
    </xf>
    <xf numFmtId="0" fontId="2" fillId="15" borderId="32" xfId="0" applyFont="1" applyFill="1" applyBorder="1" applyAlignment="1">
      <alignment/>
    </xf>
    <xf numFmtId="0" fontId="2" fillId="15" borderId="32" xfId="0" applyFont="1" applyFill="1" applyBorder="1" applyAlignment="1">
      <alignment wrapText="1"/>
    </xf>
    <xf numFmtId="0" fontId="2" fillId="7" borderId="21" xfId="0" applyFont="1" applyFill="1" applyBorder="1" applyAlignment="1">
      <alignment/>
    </xf>
    <xf numFmtId="0" fontId="2" fillId="27" borderId="21" xfId="0" applyFont="1" applyFill="1" applyBorder="1" applyAlignment="1">
      <alignment wrapText="1"/>
    </xf>
    <xf numFmtId="0" fontId="2" fillId="27" borderId="21" xfId="0" applyFont="1" applyFill="1" applyBorder="1" applyAlignment="1">
      <alignment/>
    </xf>
    <xf numFmtId="0" fontId="2" fillId="22" borderId="32" xfId="0" applyFont="1" applyFill="1" applyBorder="1" applyAlignment="1">
      <alignment/>
    </xf>
    <xf numFmtId="0" fontId="2" fillId="27" borderId="42" xfId="0" applyFont="1" applyFill="1" applyBorder="1" applyAlignment="1">
      <alignment vertical="center" wrapText="1"/>
    </xf>
    <xf numFmtId="0" fontId="0" fillId="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2" borderId="0" xfId="0" applyFont="1" applyFill="1" applyAlignment="1">
      <alignment/>
    </xf>
    <xf numFmtId="0" fontId="2" fillId="22" borderId="0" xfId="0" applyFont="1" applyFill="1" applyBorder="1" applyAlignment="1">
      <alignment vertical="center" wrapText="1"/>
    </xf>
    <xf numFmtId="0" fontId="0" fillId="7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49" fontId="0" fillId="0" borderId="20" xfId="0" applyNumberForma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4" fontId="25" fillId="20" borderId="80" xfId="0" applyNumberFormat="1" applyFont="1" applyFill="1" applyBorder="1" applyAlignment="1">
      <alignment/>
    </xf>
    <xf numFmtId="0" fontId="9" fillId="2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0" fillId="20" borderId="0" xfId="0" applyFont="1" applyFill="1" applyAlignment="1">
      <alignment/>
    </xf>
    <xf numFmtId="4" fontId="0" fillId="0" borderId="17" xfId="0" applyNumberFormat="1" applyFill="1" applyBorder="1" applyAlignment="1" applyProtection="1">
      <alignment/>
      <protection/>
    </xf>
    <xf numFmtId="4" fontId="10" fillId="0" borderId="19" xfId="0" applyNumberFormat="1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" fontId="2" fillId="20" borderId="21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9" fontId="10" fillId="10" borderId="27" xfId="61" applyNumberFormat="1" applyFont="1" applyFill="1" applyBorder="1" applyAlignment="1">
      <alignment horizontal="center" vertical="center" wrapText="1"/>
    </xf>
    <xf numFmtId="39" fontId="10" fillId="0" borderId="35" xfId="61" applyNumberFormat="1" applyFont="1" applyFill="1" applyBorder="1" applyAlignment="1">
      <alignment horizontal="center" vertical="center" wrapText="1"/>
    </xf>
    <xf numFmtId="4" fontId="10" fillId="24" borderId="35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39" fontId="10" fillId="26" borderId="35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9" fontId="10" fillId="20" borderId="81" xfId="0" applyNumberFormat="1" applyFont="1" applyFill="1" applyBorder="1" applyAlignment="1">
      <alignment horizontal="right"/>
    </xf>
    <xf numFmtId="0" fontId="10" fillId="20" borderId="8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76" xfId="0" applyFont="1" applyFill="1" applyBorder="1" applyAlignment="1">
      <alignment/>
    </xf>
    <xf numFmtId="0" fontId="10" fillId="10" borderId="27" xfId="0" applyFont="1" applyFill="1" applyBorder="1" applyAlignment="1">
      <alignment horizontal="center" vertical="center" wrapText="1"/>
    </xf>
    <xf numFmtId="39" fontId="10" fillId="8" borderId="35" xfId="61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/>
    </xf>
    <xf numFmtId="4" fontId="9" fillId="8" borderId="35" xfId="0" applyNumberFormat="1" applyFont="1" applyFill="1" applyBorder="1" applyAlignment="1">
      <alignment horizontal="center"/>
    </xf>
    <xf numFmtId="4" fontId="9" fillId="25" borderId="35" xfId="0" applyNumberFormat="1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 vertical="center" wrapText="1"/>
    </xf>
    <xf numFmtId="4" fontId="10" fillId="8" borderId="51" xfId="0" applyNumberFormat="1" applyFont="1" applyFill="1" applyBorder="1" applyAlignment="1">
      <alignment horizontal="center"/>
    </xf>
    <xf numFmtId="39" fontId="10" fillId="7" borderId="19" xfId="61" applyNumberFormat="1" applyFont="1" applyFill="1" applyBorder="1" applyAlignment="1">
      <alignment horizontal="center" vertical="center" wrapText="1"/>
    </xf>
    <xf numFmtId="39" fontId="10" fillId="0" borderId="19" xfId="61" applyNumberFormat="1" applyFont="1" applyFill="1" applyBorder="1" applyAlignment="1">
      <alignment horizontal="center" vertical="center" wrapText="1"/>
    </xf>
    <xf numFmtId="0" fontId="9" fillId="20" borderId="80" xfId="0" applyFont="1" applyFill="1" applyBorder="1" applyAlignment="1">
      <alignment/>
    </xf>
    <xf numFmtId="0" fontId="10" fillId="20" borderId="11" xfId="0" applyFont="1" applyFill="1" applyBorder="1" applyAlignment="1">
      <alignment/>
    </xf>
    <xf numFmtId="39" fontId="10" fillId="20" borderId="11" xfId="0" applyNumberFormat="1" applyFont="1" applyFill="1" applyBorder="1" applyAlignment="1">
      <alignment/>
    </xf>
    <xf numFmtId="39" fontId="10" fillId="25" borderId="21" xfId="0" applyNumberFormat="1" applyFont="1" applyFill="1" applyBorder="1" applyAlignment="1">
      <alignment horizontal="left" wrapText="1"/>
    </xf>
    <xf numFmtId="0" fontId="10" fillId="25" borderId="32" xfId="0" applyFont="1" applyFill="1" applyBorder="1" applyAlignment="1">
      <alignment horizontal="right" wrapText="1"/>
    </xf>
    <xf numFmtId="4" fontId="25" fillId="24" borderId="35" xfId="0" applyNumberFormat="1" applyFont="1" applyFill="1" applyBorder="1" applyAlignment="1">
      <alignment horizontal="center"/>
    </xf>
    <xf numFmtId="39" fontId="10" fillId="20" borderId="81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9" fillId="25" borderId="21" xfId="0" applyFont="1" applyFill="1" applyBorder="1" applyAlignment="1">
      <alignment/>
    </xf>
    <xf numFmtId="0" fontId="10" fillId="25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4" fontId="2" fillId="0" borderId="21" xfId="0" applyNumberFormat="1" applyFont="1" applyFill="1" applyBorder="1" applyAlignment="1">
      <alignment horizontal="center"/>
    </xf>
    <xf numFmtId="4" fontId="10" fillId="20" borderId="8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4" fontId="10" fillId="20" borderId="80" xfId="0" applyNumberFormat="1" applyFont="1" applyFill="1" applyBorder="1" applyAlignment="1">
      <alignment/>
    </xf>
    <xf numFmtId="0" fontId="10" fillId="20" borderId="11" xfId="0" applyFont="1" applyFill="1" applyBorder="1" applyAlignment="1">
      <alignment/>
    </xf>
    <xf numFmtId="4" fontId="10" fillId="20" borderId="11" xfId="0" applyNumberFormat="1" applyFont="1" applyFill="1" applyBorder="1" applyAlignment="1">
      <alignment/>
    </xf>
    <xf numFmtId="0" fontId="10" fillId="20" borderId="11" xfId="0" applyFont="1" applyFill="1" applyBorder="1" applyAlignment="1">
      <alignment horizontal="right"/>
    </xf>
    <xf numFmtId="0" fontId="9" fillId="0" borderId="74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0" fillId="20" borderId="80" xfId="0" applyFont="1" applyFill="1" applyBorder="1" applyAlignment="1">
      <alignment/>
    </xf>
    <xf numFmtId="0" fontId="10" fillId="20" borderId="4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20" borderId="46" xfId="0" applyNumberFormat="1" applyFont="1" applyFill="1" applyBorder="1" applyAlignment="1">
      <alignment/>
    </xf>
    <xf numFmtId="39" fontId="10" fillId="25" borderId="32" xfId="0" applyNumberFormat="1" applyFont="1" applyFill="1" applyBorder="1" applyAlignment="1">
      <alignment horizontal="right" wrapText="1"/>
    </xf>
    <xf numFmtId="0" fontId="9" fillId="20" borderId="53" xfId="0" applyFont="1" applyFill="1" applyBorder="1" applyAlignment="1">
      <alignment horizontal="left"/>
    </xf>
    <xf numFmtId="0" fontId="9" fillId="20" borderId="80" xfId="0" applyFont="1" applyFill="1" applyBorder="1" applyAlignment="1">
      <alignment/>
    </xf>
    <xf numFmtId="0" fontId="9" fillId="20" borderId="46" xfId="0" applyFont="1" applyFill="1" applyBorder="1" applyAlignment="1">
      <alignment/>
    </xf>
    <xf numFmtId="0" fontId="9" fillId="20" borderId="55" xfId="0" applyFont="1" applyFill="1" applyBorder="1" applyAlignment="1">
      <alignment/>
    </xf>
    <xf numFmtId="0" fontId="9" fillId="20" borderId="21" xfId="0" applyFont="1" applyFill="1" applyBorder="1" applyAlignment="1">
      <alignment/>
    </xf>
    <xf numFmtId="0" fontId="9" fillId="20" borderId="35" xfId="0" applyFont="1" applyFill="1" applyBorder="1" applyAlignment="1">
      <alignment/>
    </xf>
    <xf numFmtId="39" fontId="10" fillId="20" borderId="11" xfId="0" applyNumberFormat="1" applyFont="1" applyFill="1" applyBorder="1" applyAlignment="1">
      <alignment/>
    </xf>
    <xf numFmtId="0" fontId="10" fillId="25" borderId="21" xfId="0" applyFont="1" applyFill="1" applyBorder="1" applyAlignment="1">
      <alignment horizontal="left" wrapText="1"/>
    </xf>
    <xf numFmtId="0" fontId="10" fillId="25" borderId="32" xfId="0" applyFont="1" applyFill="1" applyBorder="1" applyAlignment="1">
      <alignment horizontal="left" wrapText="1"/>
    </xf>
    <xf numFmtId="0" fontId="10" fillId="25" borderId="35" xfId="0" applyFont="1" applyFill="1" applyBorder="1" applyAlignment="1">
      <alignment horizontal="left" wrapText="1"/>
    </xf>
    <xf numFmtId="0" fontId="9" fillId="20" borderId="74" xfId="0" applyFont="1" applyFill="1" applyBorder="1" applyAlignment="1">
      <alignment/>
    </xf>
    <xf numFmtId="0" fontId="10" fillId="25" borderId="32" xfId="0" applyFont="1" applyFill="1" applyBorder="1" applyAlignment="1">
      <alignment horizontal="right" wrapText="1"/>
    </xf>
    <xf numFmtId="0" fontId="10" fillId="25" borderId="59" xfId="0" applyFont="1" applyFill="1" applyBorder="1" applyAlignment="1">
      <alignment horizontal="left" wrapText="1"/>
    </xf>
    <xf numFmtId="0" fontId="10" fillId="25" borderId="12" xfId="0" applyFont="1" applyFill="1" applyBorder="1" applyAlignment="1">
      <alignment horizontal="left" wrapText="1"/>
    </xf>
    <xf numFmtId="39" fontId="10" fillId="25" borderId="21" xfId="0" applyNumberFormat="1" applyFont="1" applyFill="1" applyBorder="1" applyAlignment="1">
      <alignment horizontal="left" wrapText="1"/>
    </xf>
    <xf numFmtId="39" fontId="10" fillId="25" borderId="35" xfId="0" applyNumberFormat="1" applyFont="1" applyFill="1" applyBorder="1" applyAlignment="1">
      <alignment horizontal="left" wrapText="1"/>
    </xf>
    <xf numFmtId="0" fontId="10" fillId="21" borderId="11" xfId="0" applyFont="1" applyFill="1" applyBorder="1" applyAlignment="1">
      <alignment horizontal="right"/>
    </xf>
    <xf numFmtId="0" fontId="10" fillId="21" borderId="80" xfId="0" applyFont="1" applyFill="1" applyBorder="1" applyAlignment="1">
      <alignment/>
    </xf>
    <xf numFmtId="4" fontId="0" fillId="27" borderId="18" xfId="0" applyNumberFormat="1" applyFill="1" applyBorder="1" applyAlignment="1" applyProtection="1">
      <alignment/>
      <protection/>
    </xf>
    <xf numFmtId="177" fontId="2" fillId="24" borderId="55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0" fillId="20" borderId="86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wrapText="1"/>
    </xf>
    <xf numFmtId="0" fontId="15" fillId="20" borderId="10" xfId="0" applyNumberFormat="1" applyFont="1" applyFill="1" applyBorder="1" applyAlignment="1">
      <alignment horizontal="left" vertical="center"/>
    </xf>
    <xf numFmtId="0" fontId="15" fillId="20" borderId="46" xfId="0" applyNumberFormat="1" applyFont="1" applyFill="1" applyBorder="1" applyAlignment="1">
      <alignment horizontal="left" vertical="center"/>
    </xf>
    <xf numFmtId="0" fontId="15" fillId="20" borderId="87" xfId="0" applyNumberFormat="1" applyFont="1" applyFill="1" applyBorder="1" applyAlignment="1">
      <alignment horizontal="left" vertical="center"/>
    </xf>
    <xf numFmtId="0" fontId="10" fillId="20" borderId="21" xfId="0" applyFont="1" applyFill="1" applyBorder="1" applyAlignment="1">
      <alignment horizontal="left" wrapText="1"/>
    </xf>
    <xf numFmtId="0" fontId="10" fillId="20" borderId="35" xfId="0" applyFont="1" applyFill="1" applyBorder="1" applyAlignment="1">
      <alignment horizontal="left" wrapText="1"/>
    </xf>
    <xf numFmtId="0" fontId="10" fillId="20" borderId="88" xfId="0" applyFont="1" applyFill="1" applyBorder="1" applyAlignment="1">
      <alignment horizontal="center"/>
    </xf>
    <xf numFmtId="0" fontId="0" fillId="20" borderId="88" xfId="0" applyFont="1" applyFill="1" applyBorder="1" applyAlignment="1">
      <alignment horizontal="center"/>
    </xf>
    <xf numFmtId="0" fontId="10" fillId="20" borderId="89" xfId="0" applyFont="1" applyFill="1" applyBorder="1" applyAlignment="1">
      <alignment horizontal="center"/>
    </xf>
    <xf numFmtId="0" fontId="10" fillId="20" borderId="15" xfId="0" applyFont="1" applyFill="1" applyBorder="1" applyAlignment="1">
      <alignment horizontal="left" vertical="center"/>
    </xf>
    <xf numFmtId="0" fontId="0" fillId="20" borderId="6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wrapText="1"/>
    </xf>
    <xf numFmtId="0" fontId="10" fillId="20" borderId="10" xfId="0" applyFont="1" applyFill="1" applyBorder="1" applyAlignment="1">
      <alignment horizontal="left" wrapText="1"/>
    </xf>
    <xf numFmtId="0" fontId="9" fillId="20" borderId="46" xfId="0" applyFont="1" applyFill="1" applyBorder="1" applyAlignment="1">
      <alignment horizontal="left"/>
    </xf>
    <xf numFmtId="0" fontId="9" fillId="20" borderId="87" xfId="0" applyFont="1" applyFill="1" applyBorder="1" applyAlignment="1">
      <alignment horizontal="left"/>
    </xf>
    <xf numFmtId="0" fontId="10" fillId="20" borderId="46" xfId="0" applyFont="1" applyFill="1" applyBorder="1" applyAlignment="1">
      <alignment horizontal="left" wrapText="1"/>
    </xf>
    <xf numFmtId="0" fontId="10" fillId="20" borderId="52" xfId="0" applyFont="1" applyFill="1" applyBorder="1" applyAlignment="1">
      <alignment horizontal="left" vertical="center" wrapText="1"/>
    </xf>
    <xf numFmtId="0" fontId="0" fillId="20" borderId="68" xfId="0" applyFont="1" applyFill="1" applyBorder="1" applyAlignment="1">
      <alignment horizontal="left"/>
    </xf>
    <xf numFmtId="0" fontId="0" fillId="20" borderId="60" xfId="0" applyFont="1" applyFill="1" applyBorder="1" applyAlignment="1">
      <alignment horizontal="left"/>
    </xf>
    <xf numFmtId="0" fontId="10" fillId="20" borderId="53" xfId="0" applyFont="1" applyFill="1" applyBorder="1" applyAlignment="1">
      <alignment horizontal="left" vertical="center" wrapText="1"/>
    </xf>
    <xf numFmtId="0" fontId="0" fillId="20" borderId="46" xfId="0" applyFont="1" applyFill="1" applyBorder="1" applyAlignment="1">
      <alignment horizontal="left" wrapText="1"/>
    </xf>
    <xf numFmtId="0" fontId="10" fillId="20" borderId="10" xfId="0" applyFont="1" applyFill="1" applyBorder="1" applyAlignment="1">
      <alignment horizontal="left" vertical="center" wrapText="1"/>
    </xf>
    <xf numFmtId="0" fontId="10" fillId="20" borderId="52" xfId="0" applyFont="1" applyFill="1" applyBorder="1" applyAlignment="1">
      <alignment horizontal="left" wrapText="1"/>
    </xf>
    <xf numFmtId="0" fontId="10" fillId="20" borderId="68" xfId="0" applyFont="1" applyFill="1" applyBorder="1" applyAlignment="1">
      <alignment horizontal="left" wrapText="1"/>
    </xf>
    <xf numFmtId="0" fontId="10" fillId="20" borderId="60" xfId="0" applyFont="1" applyFill="1" applyBorder="1" applyAlignment="1">
      <alignment horizontal="left" wrapText="1"/>
    </xf>
    <xf numFmtId="0" fontId="10" fillId="20" borderId="13" xfId="0" applyFont="1" applyFill="1" applyBorder="1" applyAlignment="1">
      <alignment horizontal="left" wrapText="1"/>
    </xf>
    <xf numFmtId="0" fontId="9" fillId="20" borderId="73" xfId="0" applyFont="1" applyFill="1" applyBorder="1" applyAlignment="1">
      <alignment horizontal="left"/>
    </xf>
    <xf numFmtId="0" fontId="9" fillId="20" borderId="67" xfId="0" applyFont="1" applyFill="1" applyBorder="1" applyAlignment="1">
      <alignment horizontal="left"/>
    </xf>
    <xf numFmtId="0" fontId="10" fillId="20" borderId="78" xfId="0" applyFont="1" applyFill="1" applyBorder="1" applyAlignment="1">
      <alignment horizontal="left" wrapText="1"/>
    </xf>
    <xf numFmtId="0" fontId="9" fillId="20" borderId="84" xfId="0" applyFont="1" applyFill="1" applyBorder="1" applyAlignment="1">
      <alignment horizontal="left"/>
    </xf>
    <xf numFmtId="0" fontId="9" fillId="20" borderId="90" xfId="0" applyFont="1" applyFill="1" applyBorder="1" applyAlignment="1">
      <alignment horizontal="left"/>
    </xf>
    <xf numFmtId="0" fontId="10" fillId="20" borderId="10" xfId="0" applyFont="1" applyFill="1" applyBorder="1" applyAlignment="1">
      <alignment horizontal="left" vertical="center" wrapText="1"/>
    </xf>
    <xf numFmtId="0" fontId="10" fillId="20" borderId="46" xfId="0" applyFont="1" applyFill="1" applyBorder="1" applyAlignment="1">
      <alignment horizontal="left" vertical="center" wrapText="1"/>
    </xf>
    <xf numFmtId="0" fontId="10" fillId="20" borderId="87" xfId="0" applyFont="1" applyFill="1" applyBorder="1" applyAlignment="1">
      <alignment horizontal="left" vertical="center" wrapText="1"/>
    </xf>
    <xf numFmtId="0" fontId="10" fillId="20" borderId="16" xfId="0" applyFont="1" applyFill="1" applyBorder="1" applyAlignment="1">
      <alignment horizontal="center" wrapText="1"/>
    </xf>
    <xf numFmtId="0" fontId="10" fillId="20" borderId="74" xfId="0" applyFont="1" applyFill="1" applyBorder="1" applyAlignment="1">
      <alignment horizontal="center" wrapText="1"/>
    </xf>
    <xf numFmtId="0" fontId="10" fillId="25" borderId="21" xfId="0" applyFont="1" applyFill="1" applyBorder="1" applyAlignment="1">
      <alignment horizontal="left" wrapText="1"/>
    </xf>
    <xf numFmtId="0" fontId="16" fillId="20" borderId="21" xfId="0" applyFont="1" applyFill="1" applyBorder="1" applyAlignment="1">
      <alignment horizontal="left" wrapText="1"/>
    </xf>
    <xf numFmtId="0" fontId="16" fillId="20" borderId="35" xfId="0" applyFont="1" applyFill="1" applyBorder="1" applyAlignment="1">
      <alignment horizontal="left" wrapText="1"/>
    </xf>
    <xf numFmtId="0" fontId="16" fillId="20" borderId="21" xfId="0" applyFont="1" applyFill="1" applyBorder="1" applyAlignment="1">
      <alignment horizontal="left" wrapText="1"/>
    </xf>
    <xf numFmtId="0" fontId="0" fillId="20" borderId="91" xfId="0" applyFont="1" applyFill="1" applyBorder="1" applyAlignment="1">
      <alignment horizontal="center"/>
    </xf>
    <xf numFmtId="0" fontId="10" fillId="20" borderId="15" xfId="0" applyFont="1" applyFill="1" applyBorder="1" applyAlignment="1">
      <alignment horizontal="center"/>
    </xf>
    <xf numFmtId="0" fontId="10" fillId="20" borderId="77" xfId="0" applyFont="1" applyFill="1" applyBorder="1" applyAlignment="1">
      <alignment horizontal="center"/>
    </xf>
    <xf numFmtId="0" fontId="0" fillId="20" borderId="88" xfId="0" applyFont="1" applyFill="1" applyBorder="1" applyAlignment="1">
      <alignment horizontal="center"/>
    </xf>
    <xf numFmtId="0" fontId="0" fillId="20" borderId="91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left" wrapText="1"/>
    </xf>
    <xf numFmtId="0" fontId="10" fillId="20" borderId="10" xfId="0" applyFont="1" applyFill="1" applyBorder="1" applyAlignment="1">
      <alignment horizontal="left" wrapText="1"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2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4" fillId="0" borderId="0" xfId="0" applyFont="1" applyFill="1" applyAlignment="1">
      <alignment horizontal="left"/>
    </xf>
    <xf numFmtId="0" fontId="44" fillId="0" borderId="37" xfId="0" applyFont="1" applyFill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1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39" fontId="2" fillId="10" borderId="94" xfId="61" applyNumberFormat="1" applyFont="1" applyFill="1" applyBorder="1" applyAlignment="1">
      <alignment horizontal="center" vertical="center" wrapText="1"/>
    </xf>
    <xf numFmtId="0" fontId="2" fillId="25" borderId="95" xfId="0" applyFont="1" applyFill="1" applyBorder="1" applyAlignment="1">
      <alignment horizontal="center" vertical="center" wrapText="1"/>
    </xf>
    <xf numFmtId="4" fontId="2" fillId="10" borderId="94" xfId="0" applyNumberFormat="1" applyFont="1" applyFill="1" applyBorder="1" applyAlignment="1">
      <alignment horizontal="center"/>
    </xf>
    <xf numFmtId="0" fontId="2" fillId="8" borderId="9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4" fontId="0" fillId="0" borderId="97" xfId="0" applyNumberFormat="1" applyFont="1" applyFill="1" applyBorder="1" applyAlignment="1">
      <alignment horizontal="center"/>
    </xf>
    <xf numFmtId="4" fontId="2" fillId="8" borderId="97" xfId="0" applyNumberFormat="1" applyFont="1" applyFill="1" applyBorder="1" applyAlignment="1">
      <alignment horizontal="center"/>
    </xf>
    <xf numFmtId="4" fontId="2" fillId="20" borderId="94" xfId="0" applyNumberFormat="1" applyFont="1" applyFill="1" applyBorder="1" applyAlignment="1">
      <alignment horizontal="center"/>
    </xf>
    <xf numFmtId="0" fontId="0" fillId="20" borderId="98" xfId="0" applyFont="1" applyFill="1" applyBorder="1" applyAlignment="1">
      <alignment horizontal="left"/>
    </xf>
    <xf numFmtId="4" fontId="0" fillId="8" borderId="97" xfId="0" applyNumberFormat="1" applyFont="1" applyFill="1" applyBorder="1" applyAlignment="1">
      <alignment horizontal="center"/>
    </xf>
    <xf numFmtId="0" fontId="2" fillId="5" borderId="96" xfId="0" applyFont="1" applyFill="1" applyBorder="1" applyAlignment="1">
      <alignment horizontal="center" vertical="center" wrapText="1"/>
    </xf>
    <xf numFmtId="4" fontId="2" fillId="5" borderId="97" xfId="0" applyNumberFormat="1" applyFont="1" applyFill="1" applyBorder="1" applyAlignment="1">
      <alignment horizontal="center"/>
    </xf>
    <xf numFmtId="0" fontId="10" fillId="20" borderId="92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 wrapText="1"/>
    </xf>
    <xf numFmtId="4" fontId="2" fillId="0" borderId="97" xfId="0" applyNumberFormat="1" applyFont="1" applyFill="1" applyBorder="1" applyAlignment="1">
      <alignment horizontal="center"/>
    </xf>
    <xf numFmtId="4" fontId="2" fillId="7" borderId="94" xfId="0" applyNumberFormat="1" applyFont="1" applyFill="1" applyBorder="1" applyAlignment="1">
      <alignment horizontal="center"/>
    </xf>
    <xf numFmtId="0" fontId="2" fillId="22" borderId="93" xfId="0" applyFont="1" applyFill="1" applyBorder="1" applyAlignment="1">
      <alignment horizontal="center" vertical="center" wrapText="1"/>
    </xf>
    <xf numFmtId="4" fontId="2" fillId="0" borderId="95" xfId="0" applyNumberFormat="1" applyFont="1" applyFill="1" applyBorder="1" applyAlignment="1">
      <alignment horizontal="center"/>
    </xf>
    <xf numFmtId="4" fontId="2" fillId="22" borderId="94" xfId="0" applyNumberFormat="1" applyFont="1" applyFill="1" applyBorder="1" applyAlignment="1">
      <alignment horizontal="center"/>
    </xf>
    <xf numFmtId="0" fontId="2" fillId="7" borderId="96" xfId="0" applyFont="1" applyFill="1" applyBorder="1" applyAlignment="1">
      <alignment horizontal="center" vertical="center" wrapText="1"/>
    </xf>
    <xf numFmtId="4" fontId="2" fillId="7" borderId="95" xfId="0" applyNumberFormat="1" applyFont="1" applyFill="1" applyBorder="1" applyAlignment="1">
      <alignment horizontal="center"/>
    </xf>
    <xf numFmtId="4" fontId="2" fillId="25" borderId="97" xfId="0" applyNumberFormat="1" applyFont="1" applyFill="1" applyBorder="1" applyAlignment="1">
      <alignment horizontal="center"/>
    </xf>
    <xf numFmtId="4" fontId="2" fillId="20" borderId="99" xfId="0" applyNumberFormat="1" applyFont="1" applyFill="1" applyBorder="1" applyAlignment="1">
      <alignment horizontal="center"/>
    </xf>
    <xf numFmtId="4" fontId="2" fillId="20" borderId="100" xfId="0" applyNumberFormat="1" applyFont="1" applyFill="1" applyBorder="1" applyAlignment="1">
      <alignment horizontal="center"/>
    </xf>
    <xf numFmtId="4" fontId="0" fillId="20" borderId="93" xfId="0" applyNumberFormat="1" applyFont="1" applyFill="1" applyBorder="1" applyAlignment="1">
      <alignment horizontal="center"/>
    </xf>
    <xf numFmtId="0" fontId="2" fillId="4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/>
    </xf>
    <xf numFmtId="0" fontId="0" fillId="4" borderId="97" xfId="0" applyFont="1" applyFill="1" applyBorder="1" applyAlignment="1">
      <alignment/>
    </xf>
    <xf numFmtId="0" fontId="2" fillId="24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/>
    </xf>
    <xf numFmtId="0" fontId="0" fillId="24" borderId="97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2" fillId="4" borderId="97" xfId="0" applyFont="1" applyFill="1" applyBorder="1" applyAlignment="1">
      <alignment/>
    </xf>
    <xf numFmtId="0" fontId="0" fillId="20" borderId="101" xfId="0" applyFont="1" applyFill="1" applyBorder="1" applyAlignment="1">
      <alignment/>
    </xf>
    <xf numFmtId="0" fontId="44" fillId="20" borderId="21" xfId="0" applyFont="1" applyFill="1" applyBorder="1" applyAlignment="1">
      <alignment horizontal="left" vertical="top" wrapText="1"/>
    </xf>
    <xf numFmtId="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vertical="center" wrapText="1"/>
    </xf>
    <xf numFmtId="0" fontId="9" fillId="20" borderId="46" xfId="0" applyFont="1" applyFill="1" applyBorder="1" applyAlignment="1">
      <alignment horizontal="left" wrapText="1"/>
    </xf>
    <xf numFmtId="0" fontId="9" fillId="20" borderId="101" xfId="0" applyFont="1" applyFill="1" applyBorder="1" applyAlignment="1">
      <alignment horizontal="left" wrapText="1"/>
    </xf>
    <xf numFmtId="0" fontId="10" fillId="20" borderId="102" xfId="0" applyFont="1" applyFill="1" applyBorder="1" applyAlignment="1">
      <alignment horizontal="center"/>
    </xf>
    <xf numFmtId="0" fontId="10" fillId="20" borderId="21" xfId="0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Defaul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N114"/>
  <sheetViews>
    <sheetView view="pageBreakPreview" zoomScaleNormal="10" zoomScaleSheetLayoutView="100" zoomScalePageLayoutView="0" workbookViewId="0" topLeftCell="A1">
      <pane ySplit="4" topLeftCell="BM101" activePane="bottomLeft" state="frozen"/>
      <selection pane="topLeft" activeCell="A1" sqref="A1"/>
      <selection pane="bottomLeft" activeCell="G111" sqref="G111"/>
    </sheetView>
  </sheetViews>
  <sheetFormatPr defaultColWidth="9.140625" defaultRowHeight="12.75"/>
  <cols>
    <col min="1" max="1" width="41.28125" style="56" customWidth="1"/>
    <col min="2" max="2" width="15.421875" style="32" customWidth="1"/>
    <col min="3" max="3" width="14.8515625" style="32" customWidth="1"/>
    <col min="4" max="4" width="9.00390625" style="32" customWidth="1"/>
    <col min="5" max="5" width="14.57421875" style="32" customWidth="1"/>
    <col min="6" max="6" width="14.140625" style="32" customWidth="1"/>
    <col min="7" max="7" width="56.8515625" style="32" customWidth="1"/>
    <col min="8" max="8" width="11.28125" style="32" hidden="1" customWidth="1"/>
    <col min="9" max="9" width="10.8515625" style="32" hidden="1" customWidth="1"/>
    <col min="10" max="10" width="11.421875" style="32" hidden="1" customWidth="1"/>
    <col min="11" max="11" width="12.00390625" style="32" hidden="1" customWidth="1"/>
    <col min="12" max="12" width="18.421875" style="32" customWidth="1"/>
    <col min="13" max="73" width="9.140625" style="31" customWidth="1"/>
    <col min="74" max="16384" width="9.140625" style="32" customWidth="1"/>
  </cols>
  <sheetData>
    <row r="2" spans="1:73" s="28" customFormat="1" ht="43.5" customHeight="1" thickBot="1">
      <c r="A2" s="849" t="s">
        <v>128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</row>
    <row r="3" spans="1:87" s="30" customFormat="1" ht="19.5" customHeight="1" thickTop="1">
      <c r="A3" s="847"/>
      <c r="B3" s="802" t="s">
        <v>92</v>
      </c>
      <c r="C3" s="800"/>
      <c r="D3" s="800"/>
      <c r="E3" s="800"/>
      <c r="F3" s="800"/>
      <c r="G3" s="802" t="s">
        <v>93</v>
      </c>
      <c r="H3" s="800"/>
      <c r="I3" s="800"/>
      <c r="J3" s="800"/>
      <c r="K3" s="893"/>
      <c r="L3" s="894" t="s">
        <v>94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</row>
    <row r="4" spans="1:87" ht="18.75" thickBot="1">
      <c r="A4" s="848"/>
      <c r="B4" s="728"/>
      <c r="C4" s="728"/>
      <c r="D4" s="728"/>
      <c r="E4" s="728"/>
      <c r="F4" s="732"/>
      <c r="G4" s="728"/>
      <c r="H4" s="728"/>
      <c r="I4" s="728"/>
      <c r="J4" s="728"/>
      <c r="K4" s="728"/>
      <c r="L4" s="894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</row>
    <row r="5" spans="1:87" s="701" customFormat="1" ht="35.25" customHeight="1" thickBot="1">
      <c r="A5" s="815" t="s">
        <v>101</v>
      </c>
      <c r="B5" s="891"/>
      <c r="C5" s="891"/>
      <c r="D5" s="891"/>
      <c r="E5" s="891"/>
      <c r="F5" s="111"/>
      <c r="G5" s="813" t="s">
        <v>102</v>
      </c>
      <c r="H5" s="891"/>
      <c r="I5" s="891"/>
      <c r="J5" s="891"/>
      <c r="K5" s="892"/>
      <c r="L5" s="886"/>
      <c r="M5" s="31"/>
      <c r="N5" s="31"/>
      <c r="O5" s="31"/>
      <c r="P5" s="31"/>
      <c r="Q5" s="31"/>
      <c r="R5" s="31"/>
      <c r="S5" s="31"/>
      <c r="T5" s="31"/>
      <c r="U5" s="31"/>
      <c r="V5" s="31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  <c r="BS5" s="700"/>
      <c r="BT5" s="700"/>
      <c r="BU5" s="700"/>
      <c r="BV5" s="700"/>
      <c r="BW5" s="700"/>
      <c r="BX5" s="700"/>
      <c r="BY5" s="700"/>
      <c r="BZ5" s="700"/>
      <c r="CA5" s="700"/>
      <c r="CB5" s="700"/>
      <c r="CC5" s="700"/>
      <c r="CD5" s="700"/>
      <c r="CE5" s="700"/>
      <c r="CF5" s="700"/>
      <c r="CG5" s="700"/>
      <c r="CH5" s="700"/>
      <c r="CI5" s="700"/>
    </row>
    <row r="6" spans="1:87" s="712" customFormat="1" ht="54.75" customHeight="1" thickBot="1">
      <c r="A6" s="83" t="s">
        <v>76</v>
      </c>
      <c r="B6" s="48" t="s">
        <v>71</v>
      </c>
      <c r="C6" s="48" t="s">
        <v>95</v>
      </c>
      <c r="D6" s="48"/>
      <c r="E6" s="49"/>
      <c r="F6" s="49" t="s">
        <v>97</v>
      </c>
      <c r="G6" s="50" t="s">
        <v>71</v>
      </c>
      <c r="H6" s="51" t="s">
        <v>96</v>
      </c>
      <c r="I6" s="51"/>
      <c r="J6" s="52"/>
      <c r="K6" s="850" t="s">
        <v>98</v>
      </c>
      <c r="L6" s="583"/>
      <c r="M6" s="31"/>
      <c r="N6" s="31"/>
      <c r="O6" s="31"/>
      <c r="P6" s="31"/>
      <c r="Q6" s="31"/>
      <c r="R6" s="31"/>
      <c r="S6" s="31"/>
      <c r="T6" s="31"/>
      <c r="U6" s="31"/>
      <c r="V6" s="3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1"/>
    </row>
    <row r="7" spans="1:87" ht="19.5" customHeight="1">
      <c r="A7" s="623"/>
      <c r="B7" s="200"/>
      <c r="C7" s="200"/>
      <c r="D7" s="200"/>
      <c r="E7" s="201"/>
      <c r="F7" s="201"/>
      <c r="G7" s="202"/>
      <c r="H7" s="200"/>
      <c r="I7" s="200"/>
      <c r="J7" s="200"/>
      <c r="K7" s="851"/>
      <c r="L7" s="210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</row>
    <row r="8" spans="1:87" s="712" customFormat="1" ht="23.25" customHeight="1" thickBot="1">
      <c r="A8" s="55" t="s">
        <v>103</v>
      </c>
      <c r="B8" s="599"/>
      <c r="C8" s="599"/>
      <c r="D8" s="599"/>
      <c r="E8" s="600"/>
      <c r="F8" s="42">
        <f>SUM(F7:F7)</f>
        <v>0</v>
      </c>
      <c r="G8" s="43"/>
      <c r="H8" s="44"/>
      <c r="I8" s="44"/>
      <c r="J8" s="44"/>
      <c r="K8" s="852">
        <f>SUM(K7:K7)</f>
        <v>0</v>
      </c>
      <c r="L8" s="584">
        <f>SUM(L7:L7)</f>
        <v>0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</row>
    <row r="9" spans="1:87" ht="27" customHeight="1" thickBot="1">
      <c r="A9" s="791"/>
      <c r="B9" s="200"/>
      <c r="C9" s="200"/>
      <c r="D9" s="200"/>
      <c r="E9" s="201"/>
      <c r="F9" s="201"/>
      <c r="G9" s="202"/>
      <c r="H9" s="200"/>
      <c r="I9" s="200"/>
      <c r="J9" s="200"/>
      <c r="K9" s="851"/>
      <c r="L9" s="210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</row>
    <row r="10" spans="1:87" s="483" customFormat="1" ht="33" customHeight="1" thickBot="1">
      <c r="A10" s="792" t="s">
        <v>0</v>
      </c>
      <c r="B10" s="624">
        <v>4620</v>
      </c>
      <c r="C10" s="624">
        <v>3</v>
      </c>
      <c r="D10" s="210"/>
      <c r="E10" s="210"/>
      <c r="F10" s="201">
        <f>B10*C10</f>
        <v>13860</v>
      </c>
      <c r="G10" s="559"/>
      <c r="H10" s="212"/>
      <c r="I10" s="212"/>
      <c r="J10" s="486"/>
      <c r="K10" s="853"/>
      <c r="L10" s="484">
        <f>F10</f>
        <v>13860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</row>
    <row r="11" spans="1:87" s="483" customFormat="1" ht="33" customHeight="1">
      <c r="A11" s="792" t="s">
        <v>1</v>
      </c>
      <c r="B11" s="624">
        <v>4620</v>
      </c>
      <c r="C11" s="624">
        <v>3</v>
      </c>
      <c r="D11" s="210"/>
      <c r="E11" s="210"/>
      <c r="F11" s="201">
        <f>B11*C11</f>
        <v>13860</v>
      </c>
      <c r="G11" s="559"/>
      <c r="H11" s="212"/>
      <c r="I11" s="212"/>
      <c r="J11" s="486"/>
      <c r="K11" s="853"/>
      <c r="L11" s="484">
        <f>F11</f>
        <v>13860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</row>
    <row r="12" spans="1:87" s="483" customFormat="1" ht="33" customHeight="1">
      <c r="A12" s="890" t="s">
        <v>2</v>
      </c>
      <c r="B12" s="484"/>
      <c r="C12" s="484"/>
      <c r="D12" s="484"/>
      <c r="E12" s="484"/>
      <c r="F12" s="484">
        <v>6375</v>
      </c>
      <c r="G12" s="582"/>
      <c r="H12" s="486"/>
      <c r="I12" s="486"/>
      <c r="J12" s="486"/>
      <c r="K12" s="853"/>
      <c r="L12" s="484">
        <f>F12</f>
        <v>6375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</row>
    <row r="13" spans="1:87" s="712" customFormat="1" ht="33.75" customHeight="1" thickBot="1">
      <c r="A13" s="567" t="s">
        <v>104</v>
      </c>
      <c r="B13" s="568"/>
      <c r="C13" s="569"/>
      <c r="D13" s="570"/>
      <c r="E13" s="571"/>
      <c r="F13" s="45">
        <f>SUM(F9:F12)</f>
        <v>34095</v>
      </c>
      <c r="G13" s="46"/>
      <c r="H13" s="47"/>
      <c r="I13" s="47"/>
      <c r="J13" s="47"/>
      <c r="K13" s="854">
        <f>SUM(K9:K9)</f>
        <v>0</v>
      </c>
      <c r="L13" s="585">
        <f>SUM(L9:L12)</f>
        <v>34095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  <c r="CH13" s="711"/>
      <c r="CI13" s="711"/>
    </row>
    <row r="14" spans="1:87" s="688" customFormat="1" ht="51">
      <c r="A14" s="84" t="s">
        <v>77</v>
      </c>
      <c r="B14" s="61"/>
      <c r="C14" s="62"/>
      <c r="D14" s="63"/>
      <c r="E14" s="63"/>
      <c r="F14" s="64"/>
      <c r="G14" s="65"/>
      <c r="H14" s="62"/>
      <c r="I14" s="62"/>
      <c r="J14" s="62"/>
      <c r="K14" s="855"/>
      <c r="L14" s="25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566"/>
      <c r="BC14" s="566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6"/>
      <c r="CC14" s="566"/>
      <c r="CD14" s="566"/>
      <c r="CE14" s="566"/>
      <c r="CF14" s="566"/>
      <c r="CG14" s="566"/>
      <c r="CH14" s="566"/>
      <c r="CI14" s="566"/>
    </row>
    <row r="15" spans="1:87" ht="37.5" customHeight="1">
      <c r="A15" s="213" t="s">
        <v>78</v>
      </c>
      <c r="B15" s="214" t="s">
        <v>6</v>
      </c>
      <c r="C15" s="210" t="s">
        <v>7</v>
      </c>
      <c r="D15" s="215" t="s">
        <v>8</v>
      </c>
      <c r="E15" s="215" t="s">
        <v>9</v>
      </c>
      <c r="F15" s="208" t="s">
        <v>97</v>
      </c>
      <c r="G15" s="216" t="s">
        <v>6</v>
      </c>
      <c r="H15" s="210" t="s">
        <v>7</v>
      </c>
      <c r="I15" s="215" t="s">
        <v>8</v>
      </c>
      <c r="J15" s="215" t="s">
        <v>9</v>
      </c>
      <c r="K15" s="856" t="s">
        <v>98</v>
      </c>
      <c r="L15" s="210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</row>
    <row r="16" spans="1:87" ht="22.5" customHeight="1">
      <c r="A16" s="480"/>
      <c r="B16" s="684"/>
      <c r="C16" s="685"/>
      <c r="D16" s="219"/>
      <c r="E16" s="686"/>
      <c r="F16" s="220"/>
      <c r="G16" s="221"/>
      <c r="H16" s="222"/>
      <c r="I16" s="222"/>
      <c r="J16" s="222"/>
      <c r="K16" s="857"/>
      <c r="L16" s="222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s="688" customFormat="1" ht="24.75" customHeight="1">
      <c r="A17" s="86" t="s">
        <v>60</v>
      </c>
      <c r="B17" s="67"/>
      <c r="C17" s="68"/>
      <c r="D17" s="69"/>
      <c r="E17" s="69"/>
      <c r="F17" s="70">
        <f>SUM(F16:F16)</f>
        <v>0</v>
      </c>
      <c r="G17" s="71"/>
      <c r="H17" s="72"/>
      <c r="I17" s="72"/>
      <c r="J17" s="72"/>
      <c r="K17" s="858" t="e">
        <f>SUM(#REF!)</f>
        <v>#REF!</v>
      </c>
      <c r="L17" s="72">
        <f>SUM(L16:L16)</f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566"/>
      <c r="AV17" s="566"/>
      <c r="AW17" s="566"/>
      <c r="AX17" s="566"/>
      <c r="AY17" s="566"/>
      <c r="AZ17" s="566"/>
      <c r="BA17" s="566"/>
      <c r="BB17" s="566"/>
      <c r="BC17" s="566"/>
      <c r="BD17" s="566"/>
      <c r="BE17" s="566"/>
      <c r="BF17" s="566"/>
      <c r="BG17" s="566"/>
      <c r="BH17" s="566"/>
      <c r="BI17" s="566"/>
      <c r="BJ17" s="566"/>
      <c r="BK17" s="566"/>
      <c r="BL17" s="566"/>
      <c r="BM17" s="566"/>
      <c r="BN17" s="566"/>
      <c r="BO17" s="566"/>
      <c r="BP17" s="566"/>
      <c r="BQ17" s="566"/>
      <c r="BR17" s="566"/>
      <c r="BS17" s="566"/>
      <c r="BT17" s="566"/>
      <c r="BU17" s="566"/>
      <c r="BV17" s="566"/>
      <c r="BW17" s="566"/>
      <c r="BX17" s="566"/>
      <c r="BY17" s="566"/>
      <c r="BZ17" s="566"/>
      <c r="CA17" s="566"/>
      <c r="CB17" s="566"/>
      <c r="CC17" s="566"/>
      <c r="CD17" s="566"/>
      <c r="CE17" s="566"/>
      <c r="CF17" s="566"/>
      <c r="CG17" s="566"/>
      <c r="CH17" s="566"/>
      <c r="CI17" s="566"/>
    </row>
    <row r="18" spans="1:87" ht="54.75" customHeight="1">
      <c r="A18" s="213" t="s">
        <v>79</v>
      </c>
      <c r="B18" s="214" t="s">
        <v>10</v>
      </c>
      <c r="C18" s="210" t="s">
        <v>11</v>
      </c>
      <c r="D18" s="225" t="s">
        <v>12</v>
      </c>
      <c r="E18" s="226" t="s">
        <v>9</v>
      </c>
      <c r="F18" s="208" t="s">
        <v>97</v>
      </c>
      <c r="G18" s="216" t="s">
        <v>10</v>
      </c>
      <c r="H18" s="210" t="s">
        <v>11</v>
      </c>
      <c r="I18" s="225" t="s">
        <v>12</v>
      </c>
      <c r="J18" s="226" t="s">
        <v>9</v>
      </c>
      <c r="K18" s="856" t="s">
        <v>98</v>
      </c>
      <c r="L18" s="210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</row>
    <row r="19" spans="1:87" ht="29.25" customHeight="1">
      <c r="A19" s="480"/>
      <c r="B19" s="684"/>
      <c r="C19" s="685"/>
      <c r="D19" s="219"/>
      <c r="E19" s="686"/>
      <c r="F19" s="220"/>
      <c r="G19" s="221"/>
      <c r="H19" s="222"/>
      <c r="I19" s="222"/>
      <c r="J19" s="222"/>
      <c r="K19" s="857"/>
      <c r="L19" s="222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</row>
    <row r="20" spans="1:87" s="688" customFormat="1" ht="30" customHeight="1">
      <c r="A20" s="86" t="s">
        <v>57</v>
      </c>
      <c r="B20" s="67"/>
      <c r="C20" s="74"/>
      <c r="D20" s="69"/>
      <c r="E20" s="75"/>
      <c r="F20" s="70">
        <f>SUM(F19:F19)</f>
        <v>0</v>
      </c>
      <c r="G20" s="71"/>
      <c r="H20" s="72"/>
      <c r="I20" s="72"/>
      <c r="J20" s="72"/>
      <c r="K20" s="858">
        <f>SUM(K19:K19)</f>
        <v>0</v>
      </c>
      <c r="L20" s="72">
        <f>SUM(L19:L19)</f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6"/>
      <c r="BF20" s="566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6"/>
      <c r="BZ20" s="566"/>
      <c r="CA20" s="566"/>
      <c r="CB20" s="566"/>
      <c r="CC20" s="566"/>
      <c r="CD20" s="566"/>
      <c r="CE20" s="566"/>
      <c r="CF20" s="566"/>
      <c r="CG20" s="566"/>
      <c r="CH20" s="566"/>
      <c r="CI20" s="566"/>
    </row>
    <row r="21" spans="1:87" ht="63.75">
      <c r="A21" s="213" t="s">
        <v>80</v>
      </c>
      <c r="B21" s="210" t="s">
        <v>14</v>
      </c>
      <c r="C21" s="210" t="s">
        <v>15</v>
      </c>
      <c r="D21" s="227" t="s">
        <v>16</v>
      </c>
      <c r="E21" s="228" t="s">
        <v>9</v>
      </c>
      <c r="F21" s="208" t="s">
        <v>97</v>
      </c>
      <c r="G21" s="209" t="s">
        <v>14</v>
      </c>
      <c r="H21" s="210" t="s">
        <v>15</v>
      </c>
      <c r="I21" s="227" t="s">
        <v>16</v>
      </c>
      <c r="J21" s="228" t="s">
        <v>9</v>
      </c>
      <c r="K21" s="856" t="s">
        <v>98</v>
      </c>
      <c r="L21" s="210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</row>
    <row r="22" spans="1:87" ht="42.75" customHeight="1">
      <c r="A22" s="707"/>
      <c r="B22" s="223"/>
      <c r="C22" s="223"/>
      <c r="D22" s="219"/>
      <c r="E22" s="223"/>
      <c r="F22" s="220"/>
      <c r="G22" s="221"/>
      <c r="H22" s="222"/>
      <c r="I22" s="222"/>
      <c r="J22" s="222"/>
      <c r="K22" s="857"/>
      <c r="L22" s="222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</row>
    <row r="23" spans="1:87" s="688" customFormat="1" ht="32.25" customHeight="1">
      <c r="A23" s="86" t="s">
        <v>58</v>
      </c>
      <c r="B23" s="76"/>
      <c r="C23" s="76"/>
      <c r="D23" s="76"/>
      <c r="E23" s="76"/>
      <c r="F23" s="70">
        <f>SUM(F22:F22)</f>
        <v>0</v>
      </c>
      <c r="G23" s="71"/>
      <c r="H23" s="72"/>
      <c r="I23" s="72"/>
      <c r="J23" s="72"/>
      <c r="K23" s="858">
        <f>SUM(K22:K22)</f>
        <v>0</v>
      </c>
      <c r="L23" s="72">
        <f>SUM(L22:L22)</f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6"/>
      <c r="CE23" s="566"/>
      <c r="CF23" s="566"/>
      <c r="CG23" s="566"/>
      <c r="CH23" s="566"/>
      <c r="CI23" s="566"/>
    </row>
    <row r="24" spans="1:87" s="701" customFormat="1" ht="32.25" customHeight="1" thickBot="1">
      <c r="A24" s="819" t="s">
        <v>75</v>
      </c>
      <c r="B24" s="820"/>
      <c r="C24" s="820"/>
      <c r="D24" s="820"/>
      <c r="E24" s="821"/>
      <c r="F24" s="89">
        <f>F23+F20+F17+F13+F8</f>
        <v>34095</v>
      </c>
      <c r="G24" s="90"/>
      <c r="H24" s="89"/>
      <c r="I24" s="89"/>
      <c r="J24" s="89"/>
      <c r="K24" s="859" t="e">
        <f>K23+K20+K17+K13</f>
        <v>#REF!</v>
      </c>
      <c r="L24" s="586">
        <f>L23+L20+L17+L13+L8</f>
        <v>34095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700"/>
      <c r="X24" s="700"/>
      <c r="Y24" s="700"/>
      <c r="Z24" s="700"/>
      <c r="AA24" s="700"/>
      <c r="AB24" s="700"/>
      <c r="AC24" s="700"/>
      <c r="AD24" s="700"/>
      <c r="AE24" s="700"/>
      <c r="AF24" s="700"/>
      <c r="AG24" s="700"/>
      <c r="AH24" s="700"/>
      <c r="AI24" s="700"/>
      <c r="AJ24" s="700"/>
      <c r="AK24" s="700"/>
      <c r="AL24" s="700"/>
      <c r="AM24" s="700"/>
      <c r="AN24" s="700"/>
      <c r="AO24" s="700"/>
      <c r="AP24" s="700"/>
      <c r="AQ24" s="700"/>
      <c r="AR24" s="700"/>
      <c r="AS24" s="700"/>
      <c r="AT24" s="700"/>
      <c r="AU24" s="700"/>
      <c r="AV24" s="700"/>
      <c r="AW24" s="700"/>
      <c r="AX24" s="700"/>
      <c r="AY24" s="700"/>
      <c r="AZ24" s="700"/>
      <c r="BA24" s="700"/>
      <c r="BB24" s="700"/>
      <c r="BC24" s="700"/>
      <c r="BD24" s="700"/>
      <c r="BE24" s="700"/>
      <c r="BF24" s="700"/>
      <c r="BG24" s="700"/>
      <c r="BH24" s="700"/>
      <c r="BI24" s="700"/>
      <c r="BJ24" s="700"/>
      <c r="BK24" s="700"/>
      <c r="BL24" s="700"/>
      <c r="BM24" s="700"/>
      <c r="BN24" s="700"/>
      <c r="BO24" s="700"/>
      <c r="BP24" s="700"/>
      <c r="BQ24" s="700"/>
      <c r="BR24" s="700"/>
      <c r="BS24" s="700"/>
      <c r="BT24" s="700"/>
      <c r="BU24" s="700"/>
      <c r="BV24" s="700"/>
      <c r="BW24" s="700"/>
      <c r="BX24" s="700"/>
      <c r="BY24" s="700"/>
      <c r="BZ24" s="700"/>
      <c r="CA24" s="700"/>
      <c r="CB24" s="700"/>
      <c r="CC24" s="700"/>
      <c r="CD24" s="700"/>
      <c r="CE24" s="700"/>
      <c r="CF24" s="700"/>
      <c r="CG24" s="700"/>
      <c r="CH24" s="700"/>
      <c r="CI24" s="700"/>
    </row>
    <row r="25" spans="1:12" s="31" customFormat="1" ht="32.25" customHeight="1" thickBot="1">
      <c r="A25" s="77"/>
      <c r="B25" s="78"/>
      <c r="C25" s="78"/>
      <c r="D25" s="78"/>
      <c r="E25" s="78"/>
      <c r="F25" s="79"/>
      <c r="G25" s="79"/>
      <c r="H25" s="79"/>
      <c r="I25" s="79"/>
      <c r="J25" s="79"/>
      <c r="K25" s="79"/>
      <c r="L25" s="755"/>
    </row>
    <row r="26" spans="1:87" s="701" customFormat="1" ht="32.25" customHeight="1">
      <c r="A26" s="810" t="s">
        <v>99</v>
      </c>
      <c r="B26" s="811"/>
      <c r="C26" s="811"/>
      <c r="D26" s="811"/>
      <c r="E26" s="812"/>
      <c r="F26" s="93"/>
      <c r="G26" s="810" t="s">
        <v>100</v>
      </c>
      <c r="H26" s="811"/>
      <c r="I26" s="811"/>
      <c r="J26" s="811"/>
      <c r="K26" s="860"/>
      <c r="L26" s="587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0"/>
      <c r="AL26" s="700"/>
      <c r="AM26" s="700"/>
      <c r="AN26" s="700"/>
      <c r="AO26" s="700"/>
      <c r="AP26" s="700"/>
      <c r="AQ26" s="700"/>
      <c r="AR26" s="700"/>
      <c r="AS26" s="700"/>
      <c r="AT26" s="700"/>
      <c r="AU26" s="700"/>
      <c r="AV26" s="700"/>
      <c r="AW26" s="700"/>
      <c r="AX26" s="700"/>
      <c r="AY26" s="700"/>
      <c r="AZ26" s="700"/>
      <c r="BA26" s="700"/>
      <c r="BB26" s="700"/>
      <c r="BC26" s="700"/>
      <c r="BD26" s="700"/>
      <c r="BE26" s="700"/>
      <c r="BF26" s="700"/>
      <c r="BG26" s="700"/>
      <c r="BH26" s="700"/>
      <c r="BI26" s="700"/>
      <c r="BJ26" s="700"/>
      <c r="BK26" s="700"/>
      <c r="BL26" s="700"/>
      <c r="BM26" s="700"/>
      <c r="BN26" s="700"/>
      <c r="BO26" s="700"/>
      <c r="BP26" s="700"/>
      <c r="BQ26" s="700"/>
      <c r="BR26" s="700"/>
      <c r="BS26" s="700"/>
      <c r="BT26" s="700"/>
      <c r="BU26" s="700"/>
      <c r="BV26" s="700"/>
      <c r="BW26" s="700"/>
      <c r="BX26" s="700"/>
      <c r="BY26" s="700"/>
      <c r="BZ26" s="700"/>
      <c r="CA26" s="700"/>
      <c r="CB26" s="700"/>
      <c r="CC26" s="700"/>
      <c r="CD26" s="700"/>
      <c r="CE26" s="700"/>
      <c r="CF26" s="700"/>
      <c r="CG26" s="700"/>
      <c r="CH26" s="700"/>
      <c r="CI26" s="700"/>
    </row>
    <row r="27" spans="1:87" s="688" customFormat="1" ht="32.25" customHeight="1">
      <c r="A27" s="95" t="s">
        <v>110</v>
      </c>
      <c r="B27" s="76"/>
      <c r="C27" s="76"/>
      <c r="D27" s="76"/>
      <c r="E27" s="76"/>
      <c r="F27" s="96"/>
      <c r="G27" s="97"/>
      <c r="H27" s="98"/>
      <c r="I27" s="98"/>
      <c r="J27" s="98"/>
      <c r="K27" s="861"/>
      <c r="L27" s="98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  <c r="BF27" s="566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Q27" s="566"/>
      <c r="BR27" s="566"/>
      <c r="BS27" s="566"/>
      <c r="BT27" s="566"/>
      <c r="BU27" s="566"/>
      <c r="BV27" s="566"/>
      <c r="BW27" s="566"/>
      <c r="BX27" s="566"/>
      <c r="BY27" s="566"/>
      <c r="BZ27" s="566"/>
      <c r="CA27" s="566"/>
      <c r="CB27" s="566"/>
      <c r="CC27" s="566"/>
      <c r="CD27" s="566"/>
      <c r="CE27" s="566"/>
      <c r="CF27" s="566"/>
      <c r="CG27" s="566"/>
      <c r="CH27" s="566"/>
      <c r="CI27" s="566"/>
    </row>
    <row r="28" spans="1:87" ht="32.25" customHeight="1">
      <c r="A28" s="213" t="s">
        <v>78</v>
      </c>
      <c r="B28" s="210" t="s">
        <v>6</v>
      </c>
      <c r="C28" s="210" t="s">
        <v>7</v>
      </c>
      <c r="D28" s="215" t="s">
        <v>8</v>
      </c>
      <c r="E28" s="215" t="s">
        <v>9</v>
      </c>
      <c r="F28" s="208" t="s">
        <v>97</v>
      </c>
      <c r="G28" s="209" t="s">
        <v>6</v>
      </c>
      <c r="H28" s="210" t="s">
        <v>7</v>
      </c>
      <c r="I28" s="215" t="s">
        <v>8</v>
      </c>
      <c r="J28" s="215" t="s">
        <v>9</v>
      </c>
      <c r="K28" s="856" t="s">
        <v>98</v>
      </c>
      <c r="L28" s="210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87" ht="32.25" customHeight="1">
      <c r="A29" s="218" t="s">
        <v>18</v>
      </c>
      <c r="B29" s="230"/>
      <c r="C29" s="230"/>
      <c r="D29" s="230"/>
      <c r="E29" s="223"/>
      <c r="F29" s="220"/>
      <c r="G29" s="221"/>
      <c r="H29" s="222"/>
      <c r="I29" s="222"/>
      <c r="J29" s="222"/>
      <c r="K29" s="857"/>
      <c r="L29" s="222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</row>
    <row r="30" spans="1:87" s="688" customFormat="1" ht="32.25" customHeight="1">
      <c r="A30" s="86" t="s">
        <v>59</v>
      </c>
      <c r="B30" s="99"/>
      <c r="C30" s="68"/>
      <c r="D30" s="98"/>
      <c r="E30" s="69"/>
      <c r="F30" s="70">
        <f>SUM(F29:F29)</f>
        <v>0</v>
      </c>
      <c r="G30" s="71"/>
      <c r="H30" s="72"/>
      <c r="I30" s="72"/>
      <c r="J30" s="72"/>
      <c r="K30" s="858">
        <f>SUM(K29:K29)</f>
        <v>0</v>
      </c>
      <c r="L30" s="72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566"/>
      <c r="BL30" s="566"/>
      <c r="BM30" s="566"/>
      <c r="BN30" s="566"/>
      <c r="BO30" s="566"/>
      <c r="BP30" s="566"/>
      <c r="BQ30" s="566"/>
      <c r="BR30" s="566"/>
      <c r="BS30" s="566"/>
      <c r="BT30" s="566"/>
      <c r="BU30" s="566"/>
      <c r="BV30" s="566"/>
      <c r="BW30" s="566"/>
      <c r="BX30" s="566"/>
      <c r="BY30" s="566"/>
      <c r="BZ30" s="566"/>
      <c r="CA30" s="566"/>
      <c r="CB30" s="566"/>
      <c r="CC30" s="566"/>
      <c r="CD30" s="566"/>
      <c r="CE30" s="566"/>
      <c r="CF30" s="566"/>
      <c r="CG30" s="566"/>
      <c r="CH30" s="566"/>
      <c r="CI30" s="566"/>
    </row>
    <row r="31" spans="1:87" ht="32.25" customHeight="1">
      <c r="A31" s="213" t="s">
        <v>79</v>
      </c>
      <c r="B31" s="210" t="s">
        <v>10</v>
      </c>
      <c r="C31" s="210" t="s">
        <v>13</v>
      </c>
      <c r="D31" s="225" t="s">
        <v>12</v>
      </c>
      <c r="E31" s="226" t="s">
        <v>9</v>
      </c>
      <c r="F31" s="208" t="s">
        <v>97</v>
      </c>
      <c r="G31" s="209" t="s">
        <v>10</v>
      </c>
      <c r="H31" s="210" t="s">
        <v>13</v>
      </c>
      <c r="I31" s="225" t="s">
        <v>12</v>
      </c>
      <c r="J31" s="226" t="s">
        <v>9</v>
      </c>
      <c r="K31" s="856" t="s">
        <v>98</v>
      </c>
      <c r="L31" s="210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</row>
    <row r="32" spans="1:87" ht="32.25" customHeight="1">
      <c r="A32" s="218" t="s">
        <v>19</v>
      </c>
      <c r="B32" s="230"/>
      <c r="C32" s="230"/>
      <c r="D32" s="230"/>
      <c r="E32" s="223"/>
      <c r="F32" s="220"/>
      <c r="G32" s="221"/>
      <c r="H32" s="222"/>
      <c r="I32" s="222"/>
      <c r="J32" s="222"/>
      <c r="K32" s="857"/>
      <c r="L32" s="222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</row>
    <row r="33" spans="1:87" s="688" customFormat="1" ht="32.25" customHeight="1">
      <c r="A33" s="86" t="s">
        <v>109</v>
      </c>
      <c r="B33" s="100"/>
      <c r="C33" s="100"/>
      <c r="D33" s="100"/>
      <c r="E33" s="76"/>
      <c r="F33" s="70">
        <f>SUM(F32:F32)</f>
        <v>0</v>
      </c>
      <c r="G33" s="71"/>
      <c r="H33" s="72"/>
      <c r="I33" s="72"/>
      <c r="J33" s="72"/>
      <c r="K33" s="858">
        <f>SUM(K32:K32)</f>
        <v>0</v>
      </c>
      <c r="L33" s="7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6"/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6"/>
      <c r="CD33" s="566"/>
      <c r="CE33" s="566"/>
      <c r="CF33" s="566"/>
      <c r="CG33" s="566"/>
      <c r="CH33" s="566"/>
      <c r="CI33" s="566"/>
    </row>
    <row r="34" spans="1:87" s="706" customFormat="1" ht="32.25" customHeight="1">
      <c r="A34" s="115" t="s">
        <v>20</v>
      </c>
      <c r="B34" s="116" t="s">
        <v>21</v>
      </c>
      <c r="C34" s="117" t="s">
        <v>22</v>
      </c>
      <c r="D34" s="118" t="s">
        <v>23</v>
      </c>
      <c r="E34" s="119" t="s">
        <v>9</v>
      </c>
      <c r="F34" s="120" t="s">
        <v>97</v>
      </c>
      <c r="G34" s="121" t="s">
        <v>21</v>
      </c>
      <c r="H34" s="117" t="s">
        <v>105</v>
      </c>
      <c r="I34" s="118" t="s">
        <v>23</v>
      </c>
      <c r="J34" s="119" t="s">
        <v>9</v>
      </c>
      <c r="K34" s="862" t="s">
        <v>97</v>
      </c>
      <c r="L34" s="117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705"/>
      <c r="BQ34" s="705"/>
      <c r="BR34" s="705"/>
      <c r="BS34" s="705"/>
      <c r="BT34" s="705"/>
      <c r="BU34" s="705"/>
      <c r="BV34" s="705"/>
      <c r="BW34" s="705"/>
      <c r="BX34" s="705"/>
      <c r="BY34" s="705"/>
      <c r="BZ34" s="705"/>
      <c r="CA34" s="705"/>
      <c r="CB34" s="705"/>
      <c r="CC34" s="705"/>
      <c r="CD34" s="705"/>
      <c r="CE34" s="705"/>
      <c r="CF34" s="705"/>
      <c r="CG34" s="705"/>
      <c r="CH34" s="705"/>
      <c r="CI34" s="705"/>
    </row>
    <row r="35" spans="1:87" ht="32.25" customHeight="1">
      <c r="A35" s="572" t="s">
        <v>3</v>
      </c>
      <c r="B35" s="223"/>
      <c r="C35" s="223"/>
      <c r="D35" s="223"/>
      <c r="E35" s="223"/>
      <c r="F35" s="220"/>
      <c r="G35" s="221"/>
      <c r="H35" s="222"/>
      <c r="I35" s="222"/>
      <c r="J35" s="222"/>
      <c r="K35" s="857"/>
      <c r="L35" s="222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</row>
    <row r="36" spans="1:87" s="706" customFormat="1" ht="32.25" customHeight="1">
      <c r="A36" s="122" t="s">
        <v>61</v>
      </c>
      <c r="B36" s="123"/>
      <c r="C36" s="123"/>
      <c r="D36" s="123"/>
      <c r="E36" s="123"/>
      <c r="F36" s="124"/>
      <c r="G36" s="125"/>
      <c r="H36" s="126"/>
      <c r="I36" s="126"/>
      <c r="J36" s="126"/>
      <c r="K36" s="863"/>
      <c r="L36" s="126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05"/>
      <c r="BP36" s="705"/>
      <c r="BQ36" s="705"/>
      <c r="BR36" s="705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05"/>
      <c r="CD36" s="705"/>
      <c r="CE36" s="705"/>
      <c r="CF36" s="705"/>
      <c r="CG36" s="705"/>
      <c r="CH36" s="705"/>
      <c r="CI36" s="705"/>
    </row>
    <row r="37" spans="1:118" s="701" customFormat="1" ht="32.25" customHeight="1" thickBot="1">
      <c r="A37" s="819" t="s">
        <v>74</v>
      </c>
      <c r="B37" s="820"/>
      <c r="C37" s="820"/>
      <c r="D37" s="820"/>
      <c r="E37" s="821"/>
      <c r="F37" s="89"/>
      <c r="G37" s="90"/>
      <c r="H37" s="89"/>
      <c r="I37" s="89"/>
      <c r="J37" s="89"/>
      <c r="K37" s="859"/>
      <c r="L37" s="586">
        <v>0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700"/>
      <c r="X37" s="700"/>
      <c r="Y37" s="700"/>
      <c r="Z37" s="700"/>
      <c r="AA37" s="700"/>
      <c r="AB37" s="700"/>
      <c r="AC37" s="700"/>
      <c r="AD37" s="700"/>
      <c r="AE37" s="700"/>
      <c r="AF37" s="700"/>
      <c r="AG37" s="700"/>
      <c r="AH37" s="700"/>
      <c r="AI37" s="700"/>
      <c r="AJ37" s="700"/>
      <c r="AK37" s="700"/>
      <c r="AL37" s="700"/>
      <c r="AM37" s="700"/>
      <c r="AN37" s="700"/>
      <c r="AO37" s="700"/>
      <c r="AP37" s="700"/>
      <c r="AQ37" s="700"/>
      <c r="AR37" s="700"/>
      <c r="AS37" s="700"/>
      <c r="AT37" s="700"/>
      <c r="AU37" s="700"/>
      <c r="AV37" s="700"/>
      <c r="AW37" s="700"/>
      <c r="AX37" s="700"/>
      <c r="AY37" s="700"/>
      <c r="AZ37" s="700"/>
      <c r="BA37" s="700"/>
      <c r="BB37" s="700"/>
      <c r="BC37" s="700"/>
      <c r="BD37" s="700"/>
      <c r="BE37" s="700"/>
      <c r="BF37" s="700"/>
      <c r="BG37" s="700"/>
      <c r="BH37" s="700"/>
      <c r="BI37" s="700"/>
      <c r="BJ37" s="700"/>
      <c r="BK37" s="700"/>
      <c r="BL37" s="700"/>
      <c r="BM37" s="700"/>
      <c r="BN37" s="700"/>
      <c r="BO37" s="700"/>
      <c r="BP37" s="700"/>
      <c r="BQ37" s="700"/>
      <c r="BR37" s="700"/>
      <c r="BS37" s="700"/>
      <c r="BT37" s="700"/>
      <c r="BU37" s="700"/>
      <c r="BV37" s="700"/>
      <c r="BW37" s="700"/>
      <c r="BX37" s="700"/>
      <c r="BY37" s="700"/>
      <c r="BZ37" s="700"/>
      <c r="CA37" s="700"/>
      <c r="CB37" s="700"/>
      <c r="CC37" s="700"/>
      <c r="CD37" s="700"/>
      <c r="CE37" s="700"/>
      <c r="CF37" s="700"/>
      <c r="CG37" s="700"/>
      <c r="CH37" s="700"/>
      <c r="CI37" s="700"/>
      <c r="CJ37" s="700"/>
      <c r="CK37" s="700"/>
      <c r="CL37" s="700"/>
      <c r="CM37" s="700"/>
      <c r="CN37" s="700"/>
      <c r="CO37" s="700"/>
      <c r="CP37" s="700"/>
      <c r="CQ37" s="700"/>
      <c r="CR37" s="700"/>
      <c r="CS37" s="700"/>
      <c r="CT37" s="700"/>
      <c r="CU37" s="700"/>
      <c r="CV37" s="700"/>
      <c r="CW37" s="700"/>
      <c r="CX37" s="700"/>
      <c r="CY37" s="700"/>
      <c r="CZ37" s="700"/>
      <c r="DA37" s="700"/>
      <c r="DB37" s="700"/>
      <c r="DC37" s="700"/>
      <c r="DD37" s="700"/>
      <c r="DE37" s="700"/>
      <c r="DF37" s="700"/>
      <c r="DG37" s="700"/>
      <c r="DH37" s="700"/>
      <c r="DI37" s="700"/>
      <c r="DJ37" s="700"/>
      <c r="DK37" s="700"/>
      <c r="DL37" s="700"/>
      <c r="DM37" s="700"/>
      <c r="DN37" s="700"/>
    </row>
    <row r="38" spans="1:12" s="31" customFormat="1" ht="32.25" customHeight="1" thickBot="1">
      <c r="A38" s="77"/>
      <c r="B38" s="78"/>
      <c r="C38" s="78"/>
      <c r="D38" s="78"/>
      <c r="E38" s="78"/>
      <c r="F38" s="79"/>
      <c r="G38" s="79"/>
      <c r="H38" s="79"/>
      <c r="I38" s="79"/>
      <c r="J38" s="79"/>
      <c r="K38" s="79"/>
      <c r="L38" s="755"/>
    </row>
    <row r="39" spans="1:118" s="701" customFormat="1" ht="32.25" customHeight="1" thickBot="1">
      <c r="A39" s="803" t="s">
        <v>112</v>
      </c>
      <c r="B39" s="793"/>
      <c r="C39" s="793"/>
      <c r="D39" s="793"/>
      <c r="E39" s="804"/>
      <c r="F39" s="112"/>
      <c r="G39" s="113"/>
      <c r="H39" s="114"/>
      <c r="I39" s="114"/>
      <c r="J39" s="114"/>
      <c r="K39" s="864"/>
      <c r="L39" s="58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700"/>
      <c r="X39" s="700"/>
      <c r="Y39" s="700"/>
      <c r="Z39" s="700"/>
      <c r="AA39" s="700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00"/>
      <c r="AM39" s="700"/>
      <c r="AN39" s="700"/>
      <c r="AO39" s="700"/>
      <c r="AP39" s="700"/>
      <c r="AQ39" s="700"/>
      <c r="AR39" s="700"/>
      <c r="AS39" s="700"/>
      <c r="AT39" s="700"/>
      <c r="AU39" s="700"/>
      <c r="AV39" s="700"/>
      <c r="AW39" s="700"/>
      <c r="AX39" s="700"/>
      <c r="AY39" s="700"/>
      <c r="AZ39" s="700"/>
      <c r="BA39" s="700"/>
      <c r="BB39" s="700"/>
      <c r="BC39" s="700"/>
      <c r="BD39" s="700"/>
      <c r="BE39" s="700"/>
      <c r="BF39" s="700"/>
      <c r="BG39" s="700"/>
      <c r="BH39" s="700"/>
      <c r="BI39" s="700"/>
      <c r="BJ39" s="700"/>
      <c r="BK39" s="700"/>
      <c r="BL39" s="700"/>
      <c r="BM39" s="700"/>
      <c r="BN39" s="700"/>
      <c r="BO39" s="700"/>
      <c r="BP39" s="700"/>
      <c r="BQ39" s="700"/>
      <c r="BR39" s="700"/>
      <c r="BS39" s="700"/>
      <c r="BT39" s="700"/>
      <c r="BU39" s="700"/>
      <c r="BV39" s="700"/>
      <c r="BW39" s="700"/>
      <c r="BX39" s="700"/>
      <c r="BY39" s="700"/>
      <c r="BZ39" s="700"/>
      <c r="CA39" s="700"/>
      <c r="CB39" s="700"/>
      <c r="CC39" s="700"/>
      <c r="CD39" s="700"/>
      <c r="CE39" s="700"/>
      <c r="CF39" s="700"/>
      <c r="CG39" s="700"/>
      <c r="CH39" s="700"/>
      <c r="CI39" s="700"/>
      <c r="CJ39" s="700"/>
      <c r="CK39" s="700"/>
      <c r="CL39" s="700"/>
      <c r="CM39" s="700"/>
      <c r="CN39" s="700"/>
      <c r="CO39" s="700"/>
      <c r="CP39" s="700"/>
      <c r="CQ39" s="700"/>
      <c r="CR39" s="700"/>
      <c r="CS39" s="700"/>
      <c r="CT39" s="700"/>
      <c r="CU39" s="700"/>
      <c r="CV39" s="700"/>
      <c r="CW39" s="700"/>
      <c r="CX39" s="700"/>
      <c r="CY39" s="700"/>
      <c r="CZ39" s="700"/>
      <c r="DA39" s="700"/>
      <c r="DB39" s="700"/>
      <c r="DC39" s="700"/>
      <c r="DD39" s="700"/>
      <c r="DE39" s="700"/>
      <c r="DF39" s="700"/>
      <c r="DG39" s="700"/>
      <c r="DH39" s="700"/>
      <c r="DI39" s="700"/>
      <c r="DJ39" s="700"/>
      <c r="DK39" s="700"/>
      <c r="DL39" s="700"/>
      <c r="DM39" s="700"/>
      <c r="DN39" s="700"/>
    </row>
    <row r="40" spans="1:118" s="704" customFormat="1" ht="28.5" customHeight="1">
      <c r="A40" s="127" t="s">
        <v>81</v>
      </c>
      <c r="B40" s="128"/>
      <c r="C40" s="128"/>
      <c r="D40" s="128"/>
      <c r="E40" s="128"/>
      <c r="F40" s="129" t="s">
        <v>97</v>
      </c>
      <c r="G40" s="130"/>
      <c r="H40" s="131"/>
      <c r="I40" s="131"/>
      <c r="J40" s="131"/>
      <c r="K40" s="865" t="s">
        <v>98</v>
      </c>
      <c r="L40" s="277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/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565"/>
      <c r="CK40" s="565"/>
      <c r="CL40" s="565"/>
      <c r="CM40" s="565"/>
      <c r="CN40" s="565"/>
      <c r="CO40" s="565"/>
      <c r="CP40" s="565"/>
      <c r="CQ40" s="565"/>
      <c r="CR40" s="565"/>
      <c r="CS40" s="565"/>
      <c r="CT40" s="565"/>
      <c r="CU40" s="565"/>
      <c r="CV40" s="565"/>
      <c r="CW40" s="565"/>
      <c r="CX40" s="565"/>
      <c r="CY40" s="565"/>
      <c r="CZ40" s="565"/>
      <c r="DA40" s="565"/>
      <c r="DB40" s="565"/>
      <c r="DC40" s="565"/>
      <c r="DD40" s="565"/>
      <c r="DE40" s="565"/>
      <c r="DF40" s="565"/>
      <c r="DG40" s="565"/>
      <c r="DH40" s="565"/>
      <c r="DI40" s="565"/>
      <c r="DJ40" s="565"/>
      <c r="DK40" s="565"/>
      <c r="DL40" s="565"/>
      <c r="DM40" s="565"/>
      <c r="DN40" s="565"/>
    </row>
    <row r="41" spans="1:118" ht="12.75">
      <c r="A41" s="580"/>
      <c r="B41" s="223"/>
      <c r="C41" s="223"/>
      <c r="D41" s="223"/>
      <c r="E41" s="223"/>
      <c r="F41" s="231"/>
      <c r="G41" s="232"/>
      <c r="H41" s="227"/>
      <c r="I41" s="227"/>
      <c r="J41" s="227"/>
      <c r="K41" s="866"/>
      <c r="L41" s="22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</row>
    <row r="42" spans="1:118" ht="12.75">
      <c r="A42" s="229" t="s">
        <v>25</v>
      </c>
      <c r="B42" s="223"/>
      <c r="C42" s="223"/>
      <c r="D42" s="223"/>
      <c r="E42" s="223"/>
      <c r="F42" s="231"/>
      <c r="G42" s="232"/>
      <c r="H42" s="227"/>
      <c r="I42" s="227"/>
      <c r="J42" s="227"/>
      <c r="K42" s="866"/>
      <c r="L42" s="22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</row>
    <row r="43" spans="1:118" s="704" customFormat="1" ht="27.75" customHeight="1" thickBot="1">
      <c r="A43" s="132" t="s">
        <v>26</v>
      </c>
      <c r="B43" s="133"/>
      <c r="C43" s="133"/>
      <c r="D43" s="133"/>
      <c r="E43" s="133"/>
      <c r="F43" s="134"/>
      <c r="G43" s="135"/>
      <c r="H43" s="136"/>
      <c r="I43" s="136"/>
      <c r="J43" s="136"/>
      <c r="K43" s="867"/>
      <c r="L43" s="276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  <c r="CQ43" s="565"/>
      <c r="CR43" s="565"/>
      <c r="CS43" s="565"/>
      <c r="CT43" s="565"/>
      <c r="CU43" s="565"/>
      <c r="CV43" s="565"/>
      <c r="CW43" s="565"/>
      <c r="CX43" s="565"/>
      <c r="CY43" s="565"/>
      <c r="CZ43" s="565"/>
      <c r="DA43" s="565"/>
      <c r="DB43" s="565"/>
      <c r="DC43" s="565"/>
      <c r="DD43" s="565"/>
      <c r="DE43" s="565"/>
      <c r="DF43" s="565"/>
      <c r="DG43" s="565"/>
      <c r="DH43" s="565"/>
      <c r="DI43" s="565"/>
      <c r="DJ43" s="565"/>
      <c r="DK43" s="565"/>
      <c r="DL43" s="565"/>
      <c r="DM43" s="565"/>
      <c r="DN43" s="565"/>
    </row>
    <row r="44" spans="1:118" s="702" customFormat="1" ht="24" customHeight="1">
      <c r="A44" s="137" t="s">
        <v>82</v>
      </c>
      <c r="B44" s="481" t="s">
        <v>178</v>
      </c>
      <c r="C44" s="481" t="s">
        <v>179</v>
      </c>
      <c r="D44" s="138"/>
      <c r="E44" s="138"/>
      <c r="F44" s="139" t="s">
        <v>97</v>
      </c>
      <c r="G44" s="140"/>
      <c r="H44" s="141"/>
      <c r="I44" s="141"/>
      <c r="J44" s="141"/>
      <c r="K44" s="868" t="s">
        <v>98</v>
      </c>
      <c r="L44" s="563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4"/>
      <c r="AL44" s="564"/>
      <c r="AM44" s="564"/>
      <c r="AN44" s="564"/>
      <c r="AO44" s="564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4"/>
      <c r="BG44" s="564"/>
      <c r="BH44" s="564"/>
      <c r="BI44" s="564"/>
      <c r="BJ44" s="564"/>
      <c r="BK44" s="564"/>
      <c r="BL44" s="564"/>
      <c r="BM44" s="564"/>
      <c r="BN44" s="564"/>
      <c r="BO44" s="564"/>
      <c r="BP44" s="564"/>
      <c r="BQ44" s="564"/>
      <c r="BR44" s="564"/>
      <c r="BS44" s="564"/>
      <c r="BT44" s="564"/>
      <c r="BU44" s="564"/>
      <c r="BV44" s="564"/>
      <c r="BW44" s="564"/>
      <c r="BX44" s="564"/>
      <c r="BY44" s="564"/>
      <c r="BZ44" s="564"/>
      <c r="CA44" s="564"/>
      <c r="CB44" s="564"/>
      <c r="CC44" s="564"/>
      <c r="CD44" s="564"/>
      <c r="CE44" s="564"/>
      <c r="CF44" s="564"/>
      <c r="CG44" s="564"/>
      <c r="CH44" s="564"/>
      <c r="CI44" s="564"/>
      <c r="CJ44" s="564"/>
      <c r="CK44" s="564"/>
      <c r="CL44" s="564"/>
      <c r="CM44" s="564"/>
      <c r="CN44" s="564"/>
      <c r="CO44" s="564"/>
      <c r="CP44" s="564"/>
      <c r="CQ44" s="564"/>
      <c r="CR44" s="564"/>
      <c r="CS44" s="564"/>
      <c r="CT44" s="564"/>
      <c r="CU44" s="564"/>
      <c r="CV44" s="564"/>
      <c r="CW44" s="564"/>
      <c r="CX44" s="564"/>
      <c r="CY44" s="564"/>
      <c r="CZ44" s="564"/>
      <c r="DA44" s="564"/>
      <c r="DB44" s="564"/>
      <c r="DC44" s="564"/>
      <c r="DD44" s="564"/>
      <c r="DE44" s="564"/>
      <c r="DF44" s="564"/>
      <c r="DG44" s="564"/>
      <c r="DH44" s="564"/>
      <c r="DI44" s="564"/>
      <c r="DJ44" s="564"/>
      <c r="DK44" s="564"/>
      <c r="DL44" s="564"/>
      <c r="DM44" s="564"/>
      <c r="DN44" s="564"/>
    </row>
    <row r="45" spans="1:118" ht="12.75">
      <c r="A45" s="479"/>
      <c r="B45" s="223"/>
      <c r="C45" s="223"/>
      <c r="D45" s="223"/>
      <c r="E45" s="223"/>
      <c r="F45" s="220"/>
      <c r="G45" s="232"/>
      <c r="H45" s="227"/>
      <c r="I45" s="227"/>
      <c r="J45" s="227"/>
      <c r="K45" s="866"/>
      <c r="L45" s="88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</row>
    <row r="46" spans="1:118" ht="12.75">
      <c r="A46" s="479"/>
      <c r="B46" s="472"/>
      <c r="C46" s="472"/>
      <c r="D46" s="472"/>
      <c r="E46" s="472"/>
      <c r="F46" s="220"/>
      <c r="G46" s="474"/>
      <c r="H46" s="475"/>
      <c r="I46" s="475"/>
      <c r="J46" s="475"/>
      <c r="K46" s="869"/>
      <c r="L46" s="88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</row>
    <row r="47" spans="1:118" s="702" customFormat="1" ht="13.5" thickBot="1">
      <c r="A47" s="144" t="s">
        <v>28</v>
      </c>
      <c r="B47" s="145"/>
      <c r="C47" s="145"/>
      <c r="D47" s="145"/>
      <c r="E47" s="145"/>
      <c r="F47" s="87">
        <f>SUM(F45:F46)</f>
        <v>0</v>
      </c>
      <c r="G47" s="146"/>
      <c r="H47" s="147"/>
      <c r="I47" s="147"/>
      <c r="J47" s="147"/>
      <c r="K47" s="870"/>
      <c r="L47" s="589">
        <f>F47</f>
        <v>0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4"/>
      <c r="AU47" s="564"/>
      <c r="AV47" s="564"/>
      <c r="AW47" s="564"/>
      <c r="AX47" s="564"/>
      <c r="AY47" s="564"/>
      <c r="AZ47" s="564"/>
      <c r="BA47" s="564"/>
      <c r="BB47" s="564"/>
      <c r="BC47" s="564"/>
      <c r="BD47" s="564"/>
      <c r="BE47" s="564"/>
      <c r="BF47" s="564"/>
      <c r="BG47" s="564"/>
      <c r="BH47" s="564"/>
      <c r="BI47" s="564"/>
      <c r="BJ47" s="564"/>
      <c r="BK47" s="564"/>
      <c r="BL47" s="564"/>
      <c r="BM47" s="564"/>
      <c r="BN47" s="564"/>
      <c r="BO47" s="564"/>
      <c r="BP47" s="564"/>
      <c r="BQ47" s="564"/>
      <c r="BR47" s="564"/>
      <c r="BS47" s="564"/>
      <c r="BT47" s="564"/>
      <c r="BU47" s="564"/>
      <c r="BV47" s="564"/>
      <c r="BW47" s="564"/>
      <c r="BX47" s="564"/>
      <c r="BY47" s="564"/>
      <c r="BZ47" s="564"/>
      <c r="CA47" s="564"/>
      <c r="CB47" s="564"/>
      <c r="CC47" s="564"/>
      <c r="CD47" s="564"/>
      <c r="CE47" s="564"/>
      <c r="CF47" s="564"/>
      <c r="CG47" s="564"/>
      <c r="CH47" s="564"/>
      <c r="CI47" s="564"/>
      <c r="CJ47" s="564"/>
      <c r="CK47" s="564"/>
      <c r="CL47" s="564"/>
      <c r="CM47" s="564"/>
      <c r="CN47" s="564"/>
      <c r="CO47" s="564"/>
      <c r="CP47" s="564"/>
      <c r="CQ47" s="564"/>
      <c r="CR47" s="564"/>
      <c r="CS47" s="564"/>
      <c r="CT47" s="564"/>
      <c r="CU47" s="564"/>
      <c r="CV47" s="564"/>
      <c r="CW47" s="564"/>
      <c r="CX47" s="564"/>
      <c r="CY47" s="564"/>
      <c r="CZ47" s="564"/>
      <c r="DA47" s="564"/>
      <c r="DB47" s="564"/>
      <c r="DC47" s="564"/>
      <c r="DD47" s="564"/>
      <c r="DE47" s="564"/>
      <c r="DF47" s="564"/>
      <c r="DG47" s="564"/>
      <c r="DH47" s="564"/>
      <c r="DI47" s="564"/>
      <c r="DJ47" s="564"/>
      <c r="DK47" s="564"/>
      <c r="DL47" s="564"/>
      <c r="DM47" s="564"/>
      <c r="DN47" s="564"/>
    </row>
    <row r="48" spans="1:118" s="704" customFormat="1" ht="25.5" customHeight="1">
      <c r="A48" s="149" t="s">
        <v>83</v>
      </c>
      <c r="B48" s="128" t="s">
        <v>180</v>
      </c>
      <c r="C48" s="128" t="s">
        <v>114</v>
      </c>
      <c r="D48" s="128"/>
      <c r="E48" s="128"/>
      <c r="F48" s="129" t="s">
        <v>97</v>
      </c>
      <c r="G48" s="130"/>
      <c r="H48" s="131"/>
      <c r="I48" s="131"/>
      <c r="J48" s="131"/>
      <c r="K48" s="865" t="s">
        <v>98</v>
      </c>
      <c r="L48" s="277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65"/>
      <c r="BG48" s="565"/>
      <c r="BH48" s="565"/>
      <c r="BI48" s="565"/>
      <c r="BJ48" s="565"/>
      <c r="BK48" s="565"/>
      <c r="BL48" s="565"/>
      <c r="BM48" s="565"/>
      <c r="BN48" s="565"/>
      <c r="BO48" s="565"/>
      <c r="BP48" s="565"/>
      <c r="BQ48" s="565"/>
      <c r="BR48" s="565"/>
      <c r="BS48" s="565"/>
      <c r="BT48" s="565"/>
      <c r="BU48" s="565"/>
      <c r="BV48" s="565"/>
      <c r="BW48" s="565"/>
      <c r="BX48" s="565"/>
      <c r="BY48" s="565"/>
      <c r="BZ48" s="565"/>
      <c r="CA48" s="565"/>
      <c r="CB48" s="565"/>
      <c r="CC48" s="565"/>
      <c r="CD48" s="565"/>
      <c r="CE48" s="565"/>
      <c r="CF48" s="565"/>
      <c r="CG48" s="565"/>
      <c r="CH48" s="565"/>
      <c r="CI48" s="565"/>
      <c r="CJ48" s="565"/>
      <c r="CK48" s="565"/>
      <c r="CL48" s="565"/>
      <c r="CM48" s="565"/>
      <c r="CN48" s="565"/>
      <c r="CO48" s="565"/>
      <c r="CP48" s="565"/>
      <c r="CQ48" s="565"/>
      <c r="CR48" s="565"/>
      <c r="CS48" s="565"/>
      <c r="CT48" s="565"/>
      <c r="CU48" s="565"/>
      <c r="CV48" s="565"/>
      <c r="CW48" s="565"/>
      <c r="CX48" s="565"/>
      <c r="CY48" s="565"/>
      <c r="CZ48" s="565"/>
      <c r="DA48" s="565"/>
      <c r="DB48" s="565"/>
      <c r="DC48" s="565"/>
      <c r="DD48" s="565"/>
      <c r="DE48" s="565"/>
      <c r="DF48" s="565"/>
      <c r="DG48" s="565"/>
      <c r="DH48" s="565"/>
      <c r="DI48" s="565"/>
      <c r="DJ48" s="565"/>
      <c r="DK48" s="565"/>
      <c r="DL48" s="565"/>
      <c r="DM48" s="565"/>
      <c r="DN48" s="565"/>
    </row>
    <row r="49" spans="1:118" ht="12.75">
      <c r="A49" s="471" t="s">
        <v>198</v>
      </c>
      <c r="B49" s="223">
        <v>1</v>
      </c>
      <c r="C49" s="223">
        <v>2700</v>
      </c>
      <c r="D49" s="223"/>
      <c r="E49" s="223"/>
      <c r="F49" s="231">
        <f>B49*C49</f>
        <v>2700</v>
      </c>
      <c r="G49" s="232"/>
      <c r="H49" s="227"/>
      <c r="I49" s="227"/>
      <c r="J49" s="227"/>
      <c r="K49" s="866"/>
      <c r="L49" s="227">
        <f>F49</f>
        <v>2700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</row>
    <row r="50" spans="1:118" ht="12.75">
      <c r="A50" s="647" t="s">
        <v>4</v>
      </c>
      <c r="B50" s="472">
        <v>1</v>
      </c>
      <c r="C50" s="472">
        <v>2800</v>
      </c>
      <c r="D50" s="472"/>
      <c r="E50" s="472"/>
      <c r="F50" s="231">
        <f>B50*C50</f>
        <v>2800</v>
      </c>
      <c r="G50" s="474"/>
      <c r="H50" s="475"/>
      <c r="I50" s="475"/>
      <c r="J50" s="475"/>
      <c r="K50" s="869"/>
      <c r="L50" s="227">
        <f>F50</f>
        <v>2800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</row>
    <row r="51" spans="1:118" s="704" customFormat="1" ht="13.5" thickBot="1">
      <c r="A51" s="150" t="s">
        <v>30</v>
      </c>
      <c r="B51" s="133"/>
      <c r="C51" s="133"/>
      <c r="D51" s="133"/>
      <c r="E51" s="133"/>
      <c r="F51" s="134">
        <f>SUM(F49:F50)</f>
        <v>5500</v>
      </c>
      <c r="G51" s="135"/>
      <c r="H51" s="136"/>
      <c r="I51" s="136"/>
      <c r="J51" s="136"/>
      <c r="K51" s="867"/>
      <c r="L51" s="276">
        <f>SUM(L49:L50)</f>
        <v>5500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5"/>
      <c r="AU51" s="565"/>
      <c r="AV51" s="565"/>
      <c r="AW51" s="565"/>
      <c r="AX51" s="565"/>
      <c r="AY51" s="565"/>
      <c r="AZ51" s="565"/>
      <c r="BA51" s="565"/>
      <c r="BB51" s="565"/>
      <c r="BC51" s="565"/>
      <c r="BD51" s="565"/>
      <c r="BE51" s="565"/>
      <c r="BF51" s="565"/>
      <c r="BG51" s="565"/>
      <c r="BH51" s="565"/>
      <c r="BI51" s="565"/>
      <c r="BJ51" s="565"/>
      <c r="BK51" s="565"/>
      <c r="BL51" s="565"/>
      <c r="BM51" s="565"/>
      <c r="BN51" s="565"/>
      <c r="BO51" s="565"/>
      <c r="BP51" s="565"/>
      <c r="BQ51" s="565"/>
      <c r="BR51" s="565"/>
      <c r="BS51" s="565"/>
      <c r="BT51" s="565"/>
      <c r="BU51" s="565"/>
      <c r="BV51" s="565"/>
      <c r="BW51" s="565"/>
      <c r="BX51" s="565"/>
      <c r="BY51" s="565"/>
      <c r="BZ51" s="565"/>
      <c r="CA51" s="565"/>
      <c r="CB51" s="565"/>
      <c r="CC51" s="565"/>
      <c r="CD51" s="565"/>
      <c r="CE51" s="565"/>
      <c r="CF51" s="565"/>
      <c r="CG51" s="565"/>
      <c r="CH51" s="565"/>
      <c r="CI51" s="565"/>
      <c r="CJ51" s="565"/>
      <c r="CK51" s="565"/>
      <c r="CL51" s="565"/>
      <c r="CM51" s="565"/>
      <c r="CN51" s="565"/>
      <c r="CO51" s="565"/>
      <c r="CP51" s="565"/>
      <c r="CQ51" s="565"/>
      <c r="CR51" s="565"/>
      <c r="CS51" s="565"/>
      <c r="CT51" s="565"/>
      <c r="CU51" s="565"/>
      <c r="CV51" s="565"/>
      <c r="CW51" s="565"/>
      <c r="CX51" s="565"/>
      <c r="CY51" s="565"/>
      <c r="CZ51" s="565"/>
      <c r="DA51" s="565"/>
      <c r="DB51" s="565"/>
      <c r="DC51" s="565"/>
      <c r="DD51" s="565"/>
      <c r="DE51" s="565"/>
      <c r="DF51" s="565"/>
      <c r="DG51" s="565"/>
      <c r="DH51" s="565"/>
      <c r="DI51" s="565"/>
      <c r="DJ51" s="565"/>
      <c r="DK51" s="565"/>
      <c r="DL51" s="565"/>
      <c r="DM51" s="565"/>
      <c r="DN51" s="565"/>
    </row>
    <row r="52" spans="1:118" s="702" customFormat="1" ht="31.5" customHeight="1">
      <c r="A52" s="151" t="s">
        <v>84</v>
      </c>
      <c r="B52" s="481" t="s">
        <v>180</v>
      </c>
      <c r="C52" s="481" t="s">
        <v>114</v>
      </c>
      <c r="D52" s="138"/>
      <c r="E52" s="138"/>
      <c r="F52" s="139" t="s">
        <v>97</v>
      </c>
      <c r="G52" s="140"/>
      <c r="H52" s="141"/>
      <c r="I52" s="141"/>
      <c r="J52" s="141"/>
      <c r="K52" s="868" t="s">
        <v>98</v>
      </c>
      <c r="L52" s="563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4"/>
      <c r="BG52" s="564"/>
      <c r="BH52" s="564"/>
      <c r="BI52" s="564"/>
      <c r="BJ52" s="564"/>
      <c r="BK52" s="564"/>
      <c r="BL52" s="564"/>
      <c r="BM52" s="564"/>
      <c r="BN52" s="564"/>
      <c r="BO52" s="564"/>
      <c r="BP52" s="564"/>
      <c r="BQ52" s="564"/>
      <c r="BR52" s="564"/>
      <c r="BS52" s="564"/>
      <c r="BT52" s="564"/>
      <c r="BU52" s="564"/>
      <c r="BV52" s="564"/>
      <c r="BW52" s="564"/>
      <c r="BX52" s="564"/>
      <c r="BY52" s="564"/>
      <c r="BZ52" s="564"/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564"/>
      <c r="CN52" s="564"/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4"/>
      <c r="DB52" s="564"/>
      <c r="DC52" s="564"/>
      <c r="DD52" s="564"/>
      <c r="DE52" s="564"/>
      <c r="DF52" s="564"/>
      <c r="DG52" s="564"/>
      <c r="DH52" s="564"/>
      <c r="DI52" s="564"/>
      <c r="DJ52" s="564"/>
      <c r="DK52" s="564"/>
      <c r="DL52" s="564"/>
      <c r="DM52" s="564"/>
      <c r="DN52" s="564"/>
    </row>
    <row r="53" spans="1:118" ht="32.25" customHeight="1">
      <c r="A53" s="687"/>
      <c r="B53" s="472"/>
      <c r="C53" s="581"/>
      <c r="D53" s="472"/>
      <c r="E53" s="472"/>
      <c r="F53" s="473"/>
      <c r="G53" s="474"/>
      <c r="H53" s="475"/>
      <c r="I53" s="475"/>
      <c r="J53" s="475"/>
      <c r="K53" s="869"/>
      <c r="L53" s="22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</row>
    <row r="54" spans="1:118" s="702" customFormat="1" ht="25.5" customHeight="1" thickBot="1">
      <c r="A54" s="154" t="s">
        <v>31</v>
      </c>
      <c r="B54" s="145"/>
      <c r="C54" s="145"/>
      <c r="D54" s="145"/>
      <c r="E54" s="145"/>
      <c r="F54" s="87">
        <f>SUM(F53:F53)</f>
        <v>0</v>
      </c>
      <c r="G54" s="146"/>
      <c r="H54" s="147"/>
      <c r="I54" s="147"/>
      <c r="J54" s="147"/>
      <c r="K54" s="870"/>
      <c r="L54" s="589">
        <f>SUM(L53:L53)</f>
        <v>0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564"/>
      <c r="X54" s="564"/>
      <c r="Y54" s="564"/>
      <c r="Z54" s="564"/>
      <c r="AA54" s="564"/>
      <c r="AB54" s="564"/>
      <c r="AC54" s="564"/>
      <c r="AD54" s="564"/>
      <c r="AE54" s="564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564"/>
      <c r="AS54" s="564"/>
      <c r="AT54" s="564"/>
      <c r="AU54" s="564"/>
      <c r="AV54" s="564"/>
      <c r="AW54" s="564"/>
      <c r="AX54" s="564"/>
      <c r="AY54" s="564"/>
      <c r="AZ54" s="564"/>
      <c r="BA54" s="564"/>
      <c r="BB54" s="564"/>
      <c r="BC54" s="564"/>
      <c r="BD54" s="564"/>
      <c r="BE54" s="564"/>
      <c r="BF54" s="564"/>
      <c r="BG54" s="564"/>
      <c r="BH54" s="564"/>
      <c r="BI54" s="564"/>
      <c r="BJ54" s="564"/>
      <c r="BK54" s="564"/>
      <c r="BL54" s="564"/>
      <c r="BM54" s="564"/>
      <c r="BN54" s="564"/>
      <c r="BO54" s="564"/>
      <c r="BP54" s="564"/>
      <c r="BQ54" s="564"/>
      <c r="BR54" s="564"/>
      <c r="BS54" s="564"/>
      <c r="BT54" s="564"/>
      <c r="BU54" s="564"/>
      <c r="BV54" s="564"/>
      <c r="BW54" s="564"/>
      <c r="BX54" s="564"/>
      <c r="BY54" s="564"/>
      <c r="BZ54" s="564"/>
      <c r="CA54" s="564"/>
      <c r="CB54" s="564"/>
      <c r="CC54" s="564"/>
      <c r="CD54" s="564"/>
      <c r="CE54" s="564"/>
      <c r="CF54" s="564"/>
      <c r="CG54" s="564"/>
      <c r="CH54" s="564"/>
      <c r="CI54" s="564"/>
      <c r="CJ54" s="564"/>
      <c r="CK54" s="564"/>
      <c r="CL54" s="564"/>
      <c r="CM54" s="564"/>
      <c r="CN54" s="564"/>
      <c r="CO54" s="564"/>
      <c r="CP54" s="564"/>
      <c r="CQ54" s="564"/>
      <c r="CR54" s="564"/>
      <c r="CS54" s="564"/>
      <c r="CT54" s="564"/>
      <c r="CU54" s="564"/>
      <c r="CV54" s="564"/>
      <c r="CW54" s="564"/>
      <c r="CX54" s="564"/>
      <c r="CY54" s="564"/>
      <c r="CZ54" s="564"/>
      <c r="DA54" s="564"/>
      <c r="DB54" s="564"/>
      <c r="DC54" s="564"/>
      <c r="DD54" s="564"/>
      <c r="DE54" s="564"/>
      <c r="DF54" s="564"/>
      <c r="DG54" s="564"/>
      <c r="DH54" s="564"/>
      <c r="DI54" s="564"/>
      <c r="DJ54" s="564"/>
      <c r="DK54" s="564"/>
      <c r="DL54" s="564"/>
      <c r="DM54" s="564"/>
      <c r="DN54" s="564"/>
    </row>
    <row r="55" spans="1:118" s="704" customFormat="1" ht="24" customHeight="1">
      <c r="A55" s="155" t="s">
        <v>106</v>
      </c>
      <c r="B55" s="710" t="s">
        <v>341</v>
      </c>
      <c r="C55" s="710" t="s">
        <v>179</v>
      </c>
      <c r="D55" s="710" t="s">
        <v>342</v>
      </c>
      <c r="E55" s="156"/>
      <c r="F55" s="157" t="s">
        <v>97</v>
      </c>
      <c r="G55" s="158"/>
      <c r="H55" s="159"/>
      <c r="I55" s="159"/>
      <c r="J55" s="159"/>
      <c r="K55" s="871" t="s">
        <v>98</v>
      </c>
      <c r="L55" s="277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5"/>
      <c r="AU55" s="565"/>
      <c r="AV55" s="565"/>
      <c r="AW55" s="565"/>
      <c r="AX55" s="565"/>
      <c r="AY55" s="565"/>
      <c r="AZ55" s="565"/>
      <c r="BA55" s="565"/>
      <c r="BB55" s="565"/>
      <c r="BC55" s="565"/>
      <c r="BD55" s="565"/>
      <c r="BE55" s="565"/>
      <c r="BF55" s="565"/>
      <c r="BG55" s="565"/>
      <c r="BH55" s="565"/>
      <c r="BI55" s="565"/>
      <c r="BJ55" s="565"/>
      <c r="BK55" s="565"/>
      <c r="BL55" s="565"/>
      <c r="BM55" s="565"/>
      <c r="BN55" s="565"/>
      <c r="BO55" s="565"/>
      <c r="BP55" s="565"/>
      <c r="BQ55" s="565"/>
      <c r="BR55" s="565"/>
      <c r="BS55" s="565"/>
      <c r="BT55" s="565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5"/>
      <c r="CF55" s="565"/>
      <c r="CG55" s="565"/>
      <c r="CH55" s="565"/>
      <c r="CI55" s="565"/>
      <c r="CJ55" s="565"/>
      <c r="CK55" s="565"/>
      <c r="CL55" s="565"/>
      <c r="CM55" s="565"/>
      <c r="CN55" s="565"/>
      <c r="CO55" s="565"/>
      <c r="CP55" s="565"/>
      <c r="CQ55" s="565"/>
      <c r="CR55" s="565"/>
      <c r="CS55" s="565"/>
      <c r="CT55" s="565"/>
      <c r="CU55" s="565"/>
      <c r="CV55" s="565"/>
      <c r="CW55" s="565"/>
      <c r="CX55" s="565"/>
      <c r="CY55" s="565"/>
      <c r="CZ55" s="565"/>
      <c r="DA55" s="565"/>
      <c r="DB55" s="565"/>
      <c r="DC55" s="565"/>
      <c r="DD55" s="565"/>
      <c r="DE55" s="565"/>
      <c r="DF55" s="565"/>
      <c r="DG55" s="565"/>
      <c r="DH55" s="565"/>
      <c r="DI55" s="565"/>
      <c r="DJ55" s="565"/>
      <c r="DK55" s="565"/>
      <c r="DL55" s="565"/>
      <c r="DM55" s="565"/>
      <c r="DN55" s="565"/>
    </row>
    <row r="56" spans="1:118" ht="25.5" customHeight="1">
      <c r="A56" s="505" t="s">
        <v>340</v>
      </c>
      <c r="B56" s="708">
        <v>2</v>
      </c>
      <c r="C56" s="508">
        <v>1500</v>
      </c>
      <c r="D56" s="708">
        <v>3</v>
      </c>
      <c r="E56" s="516"/>
      <c r="F56" s="709">
        <f>B56*C56*D56</f>
        <v>9000</v>
      </c>
      <c r="G56" s="232"/>
      <c r="H56" s="227"/>
      <c r="I56" s="227"/>
      <c r="J56" s="227"/>
      <c r="K56" s="866"/>
      <c r="L56" s="227">
        <f>F56</f>
        <v>9000</v>
      </c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</row>
    <row r="57" spans="1:118" s="704" customFormat="1" ht="15.75" customHeight="1" thickBot="1">
      <c r="A57" s="161" t="s">
        <v>32</v>
      </c>
      <c r="B57" s="162"/>
      <c r="C57" s="162"/>
      <c r="D57" s="162"/>
      <c r="E57" s="162"/>
      <c r="F57" s="163">
        <f>SUM(F56:F56)</f>
        <v>9000</v>
      </c>
      <c r="G57" s="164"/>
      <c r="H57" s="165"/>
      <c r="I57" s="165"/>
      <c r="J57" s="165"/>
      <c r="K57" s="872"/>
      <c r="L57" s="276">
        <f>SUM(L56:L56)</f>
        <v>9000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565"/>
      <c r="AW57" s="565"/>
      <c r="AX57" s="565"/>
      <c r="AY57" s="565"/>
      <c r="AZ57" s="565"/>
      <c r="BA57" s="565"/>
      <c r="BB57" s="565"/>
      <c r="BC57" s="565"/>
      <c r="BD57" s="565"/>
      <c r="BE57" s="565"/>
      <c r="BF57" s="565"/>
      <c r="BG57" s="565"/>
      <c r="BH57" s="565"/>
      <c r="BI57" s="565"/>
      <c r="BJ57" s="565"/>
      <c r="BK57" s="565"/>
      <c r="BL57" s="565"/>
      <c r="BM57" s="565"/>
      <c r="BN57" s="565"/>
      <c r="BO57" s="565"/>
      <c r="BP57" s="565"/>
      <c r="BQ57" s="565"/>
      <c r="BR57" s="565"/>
      <c r="BS57" s="565"/>
      <c r="BT57" s="565"/>
      <c r="BU57" s="565"/>
      <c r="BV57" s="565"/>
      <c r="BW57" s="565"/>
      <c r="BX57" s="565"/>
      <c r="BY57" s="565"/>
      <c r="BZ57" s="565"/>
      <c r="CA57" s="565"/>
      <c r="CB57" s="565"/>
      <c r="CC57" s="565"/>
      <c r="CD57" s="565"/>
      <c r="CE57" s="565"/>
      <c r="CF57" s="565"/>
      <c r="CG57" s="565"/>
      <c r="CH57" s="565"/>
      <c r="CI57" s="565"/>
      <c r="CJ57" s="565"/>
      <c r="CK57" s="565"/>
      <c r="CL57" s="565"/>
      <c r="CM57" s="565"/>
      <c r="CN57" s="565"/>
      <c r="CO57" s="565"/>
      <c r="CP57" s="565"/>
      <c r="CQ57" s="565"/>
      <c r="CR57" s="565"/>
      <c r="CS57" s="565"/>
      <c r="CT57" s="565"/>
      <c r="CU57" s="565"/>
      <c r="CV57" s="565"/>
      <c r="CW57" s="565"/>
      <c r="CX57" s="565"/>
      <c r="CY57" s="565"/>
      <c r="CZ57" s="565"/>
      <c r="DA57" s="565"/>
      <c r="DB57" s="565"/>
      <c r="DC57" s="565"/>
      <c r="DD57" s="565"/>
      <c r="DE57" s="565"/>
      <c r="DF57" s="565"/>
      <c r="DG57" s="565"/>
      <c r="DH57" s="565"/>
      <c r="DI57" s="565"/>
      <c r="DJ57" s="565"/>
      <c r="DK57" s="565"/>
      <c r="DL57" s="565"/>
      <c r="DM57" s="565"/>
      <c r="DN57" s="565"/>
    </row>
    <row r="58" spans="1:118" s="702" customFormat="1" ht="26.25" customHeight="1">
      <c r="A58" s="166" t="s">
        <v>107</v>
      </c>
      <c r="B58" s="167"/>
      <c r="C58" s="167"/>
      <c r="D58" s="167"/>
      <c r="E58" s="167"/>
      <c r="F58" s="139" t="s">
        <v>97</v>
      </c>
      <c r="G58" s="140"/>
      <c r="H58" s="141"/>
      <c r="I58" s="141"/>
      <c r="J58" s="141"/>
      <c r="K58" s="868" t="s">
        <v>98</v>
      </c>
      <c r="L58" s="5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 s="703"/>
      <c r="AS58" s="703"/>
      <c r="AT58" s="703"/>
      <c r="AU58" s="703"/>
      <c r="AV58" s="703"/>
      <c r="AW58" s="703"/>
      <c r="AX58" s="703"/>
      <c r="AY58" s="703"/>
      <c r="AZ58" s="703"/>
      <c r="BA58" s="703"/>
      <c r="BB58" s="703"/>
      <c r="BC58" s="703"/>
      <c r="BD58" s="703"/>
      <c r="BE58" s="703"/>
      <c r="BF58" s="703"/>
      <c r="BG58" s="703"/>
      <c r="BH58" s="703"/>
      <c r="BI58" s="703"/>
      <c r="BJ58" s="703"/>
      <c r="BK58" s="703"/>
      <c r="BL58" s="703"/>
      <c r="BM58" s="703"/>
      <c r="BN58" s="703"/>
      <c r="BO58" s="703"/>
      <c r="BP58" s="703"/>
      <c r="BQ58" s="703"/>
      <c r="BR58" s="703"/>
      <c r="BS58" s="703"/>
      <c r="BT58" s="703"/>
      <c r="BU58" s="703"/>
      <c r="BV58" s="703"/>
      <c r="BW58" s="703"/>
      <c r="BX58" s="703"/>
      <c r="BY58" s="703"/>
      <c r="BZ58" s="703"/>
      <c r="CA58" s="703"/>
      <c r="CB58" s="703"/>
      <c r="CC58" s="703"/>
      <c r="CD58" s="703"/>
      <c r="CE58" s="703"/>
      <c r="CF58" s="703"/>
      <c r="CG58" s="703"/>
      <c r="CH58" s="703"/>
      <c r="CI58" s="703"/>
      <c r="CJ58" s="703"/>
      <c r="CK58" s="703"/>
      <c r="CL58" s="703"/>
      <c r="CM58" s="703"/>
      <c r="CN58" s="703"/>
      <c r="CO58" s="703"/>
      <c r="CP58" s="703"/>
      <c r="CQ58" s="703"/>
      <c r="CR58" s="703"/>
      <c r="CS58" s="703"/>
      <c r="CT58" s="703"/>
      <c r="CU58" s="703"/>
      <c r="CV58" s="703"/>
      <c r="CW58" s="703"/>
      <c r="CX58" s="703"/>
      <c r="CY58" s="703"/>
      <c r="CZ58" s="703"/>
      <c r="DA58" s="703"/>
      <c r="DB58" s="703"/>
      <c r="DC58" s="703"/>
      <c r="DD58" s="703"/>
      <c r="DE58" s="703"/>
      <c r="DF58" s="703"/>
      <c r="DG58" s="564"/>
      <c r="DH58" s="564"/>
      <c r="DI58" s="564"/>
      <c r="DJ58" s="564"/>
      <c r="DK58" s="564"/>
      <c r="DL58" s="564"/>
      <c r="DM58" s="564"/>
      <c r="DN58" s="564"/>
    </row>
    <row r="59" spans="1:118" s="483" customFormat="1" ht="15.75" customHeight="1">
      <c r="A59" s="751"/>
      <c r="B59" s="752"/>
      <c r="C59" s="752"/>
      <c r="D59" s="752"/>
      <c r="E59" s="627"/>
      <c r="F59" s="632"/>
      <c r="G59" s="629"/>
      <c r="H59" s="630"/>
      <c r="I59" s="630"/>
      <c r="J59" s="630"/>
      <c r="K59" s="873"/>
      <c r="L59" s="6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</row>
    <row r="60" spans="1:118" s="702" customFormat="1" ht="24" customHeight="1" thickBot="1">
      <c r="A60" s="168" t="s">
        <v>33</v>
      </c>
      <c r="B60" s="145"/>
      <c r="C60" s="145"/>
      <c r="D60" s="145"/>
      <c r="E60" s="145"/>
      <c r="F60" s="87">
        <f>SUM(F59:F59)</f>
        <v>0</v>
      </c>
      <c r="G60" s="146"/>
      <c r="H60" s="147"/>
      <c r="I60" s="147"/>
      <c r="J60" s="147"/>
      <c r="K60" s="870"/>
      <c r="L60" s="589">
        <f>SUM(L59:L59)</f>
        <v>0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564"/>
      <c r="AS60" s="564"/>
      <c r="AT60" s="564"/>
      <c r="AU60" s="564"/>
      <c r="AV60" s="564"/>
      <c r="AW60" s="564"/>
      <c r="AX60" s="564"/>
      <c r="AY60" s="564"/>
      <c r="AZ60" s="564"/>
      <c r="BA60" s="564"/>
      <c r="BB60" s="564"/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4"/>
      <c r="CN60" s="564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4"/>
      <c r="DB60" s="564"/>
      <c r="DC60" s="564"/>
      <c r="DD60" s="564"/>
      <c r="DE60" s="564"/>
      <c r="DF60" s="564"/>
      <c r="DG60" s="564"/>
      <c r="DH60" s="564"/>
      <c r="DI60" s="564"/>
      <c r="DJ60" s="564"/>
      <c r="DK60" s="564"/>
      <c r="DL60" s="564"/>
      <c r="DM60" s="564"/>
      <c r="DN60" s="564"/>
    </row>
    <row r="61" spans="1:118" s="701" customFormat="1" ht="15.75" customHeight="1" thickBot="1">
      <c r="A61" s="822" t="s">
        <v>200</v>
      </c>
      <c r="B61" s="823"/>
      <c r="C61" s="823"/>
      <c r="D61" s="823"/>
      <c r="E61" s="824"/>
      <c r="F61" s="101">
        <f>F43+F47+F51+F54+F57+F60</f>
        <v>14500</v>
      </c>
      <c r="G61" s="102"/>
      <c r="H61" s="103"/>
      <c r="I61" s="103"/>
      <c r="J61" s="103"/>
      <c r="K61" s="874">
        <f>K43+K47+K51+K54+K57+K60</f>
        <v>0</v>
      </c>
      <c r="L61" s="586">
        <f>L43+L47+L51+L54+L57+L60</f>
        <v>14500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700"/>
      <c r="X61" s="700"/>
      <c r="Y61" s="700"/>
      <c r="Z61" s="700"/>
      <c r="AA61" s="700"/>
      <c r="AB61" s="700"/>
      <c r="AC61" s="700"/>
      <c r="AD61" s="700"/>
      <c r="AE61" s="700"/>
      <c r="AF61" s="700"/>
      <c r="AG61" s="700"/>
      <c r="AH61" s="700"/>
      <c r="AI61" s="700"/>
      <c r="AJ61" s="700"/>
      <c r="AK61" s="700"/>
      <c r="AL61" s="700"/>
      <c r="AM61" s="700"/>
      <c r="AN61" s="700"/>
      <c r="AO61" s="700"/>
      <c r="AP61" s="700"/>
      <c r="AQ61" s="700"/>
      <c r="AR61" s="700"/>
      <c r="AS61" s="700"/>
      <c r="AT61" s="700"/>
      <c r="AU61" s="700"/>
      <c r="AV61" s="700"/>
      <c r="AW61" s="700"/>
      <c r="AX61" s="700"/>
      <c r="AY61" s="700"/>
      <c r="AZ61" s="700"/>
      <c r="BA61" s="700"/>
      <c r="BB61" s="700"/>
      <c r="BC61" s="700"/>
      <c r="BD61" s="700"/>
      <c r="BE61" s="700"/>
      <c r="BF61" s="700"/>
      <c r="BG61" s="700"/>
      <c r="BH61" s="700"/>
      <c r="BI61" s="700"/>
      <c r="BJ61" s="700"/>
      <c r="BK61" s="700"/>
      <c r="BL61" s="700"/>
      <c r="BM61" s="700"/>
      <c r="BN61" s="700"/>
      <c r="BO61" s="700"/>
      <c r="BP61" s="700"/>
      <c r="BQ61" s="700"/>
      <c r="BR61" s="700"/>
      <c r="BS61" s="700"/>
      <c r="BT61" s="700"/>
      <c r="BU61" s="700"/>
      <c r="BV61" s="700"/>
      <c r="BW61" s="700"/>
      <c r="BX61" s="700"/>
      <c r="BY61" s="700"/>
      <c r="BZ61" s="700"/>
      <c r="CA61" s="700"/>
      <c r="CB61" s="700"/>
      <c r="CC61" s="700"/>
      <c r="CD61" s="700"/>
      <c r="CE61" s="700"/>
      <c r="CF61" s="700"/>
      <c r="CG61" s="700"/>
      <c r="CH61" s="700"/>
      <c r="CI61" s="700"/>
      <c r="CJ61" s="700"/>
      <c r="CK61" s="700"/>
      <c r="CL61" s="700"/>
      <c r="CM61" s="700"/>
      <c r="CN61" s="700"/>
      <c r="CO61" s="700"/>
      <c r="CP61" s="700"/>
      <c r="CQ61" s="700"/>
      <c r="CR61" s="700"/>
      <c r="CS61" s="700"/>
      <c r="CT61" s="700"/>
      <c r="CU61" s="700"/>
      <c r="CV61" s="700"/>
      <c r="CW61" s="700"/>
      <c r="CX61" s="700"/>
      <c r="CY61" s="700"/>
      <c r="CZ61" s="700"/>
      <c r="DA61" s="700"/>
      <c r="DB61" s="700"/>
      <c r="DC61" s="700"/>
      <c r="DD61" s="700"/>
      <c r="DE61" s="700"/>
      <c r="DF61" s="700"/>
      <c r="DG61" s="700"/>
      <c r="DH61" s="700"/>
      <c r="DI61" s="700"/>
      <c r="DJ61" s="700"/>
      <c r="DK61" s="700"/>
      <c r="DL61" s="700"/>
      <c r="DM61" s="700"/>
      <c r="DN61" s="700"/>
    </row>
    <row r="62" spans="1:12" s="31" customFormat="1" ht="15.75" customHeight="1" thickBot="1">
      <c r="A62" s="77"/>
      <c r="B62" s="78"/>
      <c r="C62" s="78"/>
      <c r="D62" s="78"/>
      <c r="E62" s="78"/>
      <c r="F62" s="79"/>
      <c r="G62" s="79"/>
      <c r="H62" s="79"/>
      <c r="I62" s="79"/>
      <c r="J62" s="79"/>
      <c r="K62" s="79"/>
      <c r="L62" s="755"/>
    </row>
    <row r="63" spans="1:118" s="701" customFormat="1" ht="18.75" thickBot="1">
      <c r="A63" s="825" t="s">
        <v>163</v>
      </c>
      <c r="B63" s="826"/>
      <c r="C63" s="826"/>
      <c r="D63" s="826"/>
      <c r="E63" s="827"/>
      <c r="F63" s="591">
        <f>F24+F37+F61</f>
        <v>48595</v>
      </c>
      <c r="G63" s="592"/>
      <c r="H63" s="593"/>
      <c r="I63" s="593"/>
      <c r="J63" s="593"/>
      <c r="K63" s="875"/>
      <c r="L63" s="594">
        <f>L24+L37+L61</f>
        <v>48595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700"/>
      <c r="X63" s="700"/>
      <c r="Y63" s="700"/>
      <c r="Z63" s="700"/>
      <c r="AA63" s="700"/>
      <c r="AB63" s="700"/>
      <c r="AC63" s="700"/>
      <c r="AD63" s="700"/>
      <c r="AE63" s="700"/>
      <c r="AF63" s="700"/>
      <c r="AG63" s="700"/>
      <c r="AH63" s="700"/>
      <c r="AI63" s="700"/>
      <c r="AJ63" s="700"/>
      <c r="AK63" s="700"/>
      <c r="AL63" s="700"/>
      <c r="AM63" s="700"/>
      <c r="AN63" s="700"/>
      <c r="AO63" s="700"/>
      <c r="AP63" s="700"/>
      <c r="AQ63" s="700"/>
      <c r="AR63" s="700"/>
      <c r="AS63" s="700"/>
      <c r="AT63" s="700"/>
      <c r="AU63" s="700"/>
      <c r="AV63" s="700"/>
      <c r="AW63" s="700"/>
      <c r="AX63" s="700"/>
      <c r="AY63" s="700"/>
      <c r="AZ63" s="700"/>
      <c r="BA63" s="700"/>
      <c r="BB63" s="700"/>
      <c r="BC63" s="700"/>
      <c r="BD63" s="700"/>
      <c r="BE63" s="700"/>
      <c r="BF63" s="700"/>
      <c r="BG63" s="700"/>
      <c r="BH63" s="700"/>
      <c r="BI63" s="700"/>
      <c r="BJ63" s="700"/>
      <c r="BK63" s="700"/>
      <c r="BL63" s="700"/>
      <c r="BM63" s="700"/>
      <c r="BN63" s="700"/>
      <c r="BO63" s="700"/>
      <c r="BP63" s="700"/>
      <c r="BQ63" s="700"/>
      <c r="BR63" s="700"/>
      <c r="BS63" s="700"/>
      <c r="BT63" s="700"/>
      <c r="BU63" s="700"/>
      <c r="BV63" s="700"/>
      <c r="BW63" s="700"/>
      <c r="BX63" s="700"/>
      <c r="BY63" s="700"/>
      <c r="BZ63" s="700"/>
      <c r="CA63" s="700"/>
      <c r="CB63" s="700"/>
      <c r="CC63" s="700"/>
      <c r="CD63" s="700"/>
      <c r="CE63" s="700"/>
      <c r="CF63" s="700"/>
      <c r="CG63" s="700"/>
      <c r="CH63" s="700"/>
      <c r="CI63" s="700"/>
      <c r="CJ63" s="700"/>
      <c r="CK63" s="700"/>
      <c r="CL63" s="700"/>
      <c r="CM63" s="700"/>
      <c r="CN63" s="700"/>
      <c r="CO63" s="700"/>
      <c r="CP63" s="700"/>
      <c r="CQ63" s="700"/>
      <c r="CR63" s="700"/>
      <c r="CS63" s="700"/>
      <c r="CT63" s="700"/>
      <c r="CU63" s="700"/>
      <c r="CV63" s="700"/>
      <c r="CW63" s="700"/>
      <c r="CX63" s="700"/>
      <c r="CY63" s="700"/>
      <c r="CZ63" s="700"/>
      <c r="DA63" s="700"/>
      <c r="DB63" s="700"/>
      <c r="DC63" s="700"/>
      <c r="DD63" s="700"/>
      <c r="DE63" s="700"/>
      <c r="DF63" s="700"/>
      <c r="DG63" s="700"/>
      <c r="DH63" s="700"/>
      <c r="DI63" s="700"/>
      <c r="DJ63" s="700"/>
      <c r="DK63" s="700"/>
      <c r="DL63" s="700"/>
      <c r="DM63" s="700"/>
      <c r="DN63" s="700"/>
    </row>
    <row r="64" spans="1:12" s="31" customFormat="1" ht="19.5" customHeight="1" thickBot="1">
      <c r="A64" s="104"/>
      <c r="B64" s="105"/>
      <c r="C64" s="105"/>
      <c r="D64" s="105"/>
      <c r="E64" s="105"/>
      <c r="F64" s="37"/>
      <c r="G64" s="37"/>
      <c r="H64" s="37"/>
      <c r="I64" s="37"/>
      <c r="J64" s="37"/>
      <c r="K64" s="37"/>
      <c r="L64" s="888"/>
    </row>
    <row r="65" spans="1:118" s="701" customFormat="1" ht="35.25" customHeight="1">
      <c r="A65" s="816" t="s">
        <v>72</v>
      </c>
      <c r="B65" s="817"/>
      <c r="C65" s="817"/>
      <c r="D65" s="817"/>
      <c r="E65" s="818"/>
      <c r="F65" s="170"/>
      <c r="G65" s="171"/>
      <c r="H65" s="172"/>
      <c r="I65" s="172"/>
      <c r="J65" s="172"/>
      <c r="K65" s="876"/>
      <c r="L65" s="590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/>
      <c r="AO65" s="700"/>
      <c r="AP65" s="700"/>
      <c r="AQ65" s="700"/>
      <c r="AR65" s="700"/>
      <c r="AS65" s="700"/>
      <c r="AT65" s="700"/>
      <c r="AU65" s="700"/>
      <c r="AV65" s="700"/>
      <c r="AW65" s="700"/>
      <c r="AX65" s="700"/>
      <c r="AY65" s="700"/>
      <c r="AZ65" s="700"/>
      <c r="BA65" s="700"/>
      <c r="BB65" s="700"/>
      <c r="BC65" s="700"/>
      <c r="BD65" s="700"/>
      <c r="BE65" s="700"/>
      <c r="BF65" s="700"/>
      <c r="BG65" s="700"/>
      <c r="BH65" s="700"/>
      <c r="BI65" s="700"/>
      <c r="BJ65" s="700"/>
      <c r="BK65" s="700"/>
      <c r="BL65" s="700"/>
      <c r="BM65" s="700"/>
      <c r="BN65" s="700"/>
      <c r="BO65" s="700"/>
      <c r="BP65" s="700"/>
      <c r="BQ65" s="700"/>
      <c r="BR65" s="700"/>
      <c r="BS65" s="700"/>
      <c r="BT65" s="700"/>
      <c r="BU65" s="700"/>
      <c r="BV65" s="700"/>
      <c r="BW65" s="700"/>
      <c r="BX65" s="700"/>
      <c r="BY65" s="700"/>
      <c r="BZ65" s="700"/>
      <c r="CA65" s="700"/>
      <c r="CB65" s="700"/>
      <c r="CC65" s="700"/>
      <c r="CD65" s="700"/>
      <c r="CE65" s="700"/>
      <c r="CF65" s="700"/>
      <c r="CG65" s="700"/>
      <c r="CH65" s="700"/>
      <c r="CI65" s="700"/>
      <c r="CJ65" s="700"/>
      <c r="CK65" s="700"/>
      <c r="CL65" s="700"/>
      <c r="CM65" s="700"/>
      <c r="CN65" s="700"/>
      <c r="CO65" s="700"/>
      <c r="CP65" s="700"/>
      <c r="CQ65" s="700"/>
      <c r="CR65" s="700"/>
      <c r="CS65" s="700"/>
      <c r="CT65" s="700"/>
      <c r="CU65" s="700"/>
      <c r="CV65" s="700"/>
      <c r="CW65" s="700"/>
      <c r="CX65" s="700"/>
      <c r="CY65" s="700"/>
      <c r="CZ65" s="700"/>
      <c r="DA65" s="700"/>
      <c r="DB65" s="700"/>
      <c r="DC65" s="700"/>
      <c r="DD65" s="700"/>
      <c r="DE65" s="700"/>
      <c r="DF65" s="700"/>
      <c r="DG65" s="700"/>
      <c r="DH65" s="700"/>
      <c r="DI65" s="700"/>
      <c r="DJ65" s="700"/>
      <c r="DK65" s="700"/>
      <c r="DL65" s="700"/>
      <c r="DM65" s="700"/>
      <c r="DN65" s="700"/>
    </row>
    <row r="66" spans="1:118" s="698" customFormat="1" ht="38.25">
      <c r="A66" s="179" t="s">
        <v>85</v>
      </c>
      <c r="B66" s="574" t="s">
        <v>195</v>
      </c>
      <c r="C66" s="574" t="s">
        <v>196</v>
      </c>
      <c r="D66" s="41"/>
      <c r="E66" s="41"/>
      <c r="F66" s="38" t="s">
        <v>97</v>
      </c>
      <c r="G66" s="39"/>
      <c r="H66" s="40"/>
      <c r="I66" s="40"/>
      <c r="J66" s="40"/>
      <c r="K66" s="877" t="s">
        <v>98</v>
      </c>
      <c r="L66" s="40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561"/>
      <c r="X66" s="561"/>
      <c r="Y66" s="561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561"/>
      <c r="AK66" s="561"/>
      <c r="AL66" s="561"/>
      <c r="AM66" s="561"/>
      <c r="AN66" s="561"/>
      <c r="AO66" s="561"/>
      <c r="AP66" s="561"/>
      <c r="AQ66" s="561"/>
      <c r="AR66" s="561"/>
      <c r="AS66" s="561"/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1"/>
      <c r="BF66" s="561"/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61"/>
      <c r="BS66" s="561"/>
      <c r="BT66" s="561"/>
      <c r="BU66" s="561"/>
      <c r="BV66" s="561"/>
      <c r="BW66" s="561"/>
      <c r="BX66" s="561"/>
      <c r="BY66" s="561"/>
      <c r="BZ66" s="561"/>
      <c r="CA66" s="561"/>
      <c r="CB66" s="561"/>
      <c r="CC66" s="561"/>
      <c r="CD66" s="561"/>
      <c r="CE66" s="561"/>
      <c r="CF66" s="561"/>
      <c r="CG66" s="561"/>
      <c r="CH66" s="561"/>
      <c r="CI66" s="561"/>
      <c r="CJ66" s="561"/>
      <c r="CK66" s="561"/>
      <c r="CL66" s="561"/>
      <c r="CM66" s="561"/>
      <c r="CN66" s="561"/>
      <c r="CO66" s="561"/>
      <c r="CP66" s="561"/>
      <c r="CQ66" s="561"/>
      <c r="CR66" s="561"/>
      <c r="CS66" s="561"/>
      <c r="CT66" s="561"/>
      <c r="CU66" s="561"/>
      <c r="CV66" s="561"/>
      <c r="CW66" s="561"/>
      <c r="CX66" s="561"/>
      <c r="CY66" s="561"/>
      <c r="CZ66" s="561"/>
      <c r="DA66" s="561"/>
      <c r="DB66" s="561"/>
      <c r="DC66" s="561"/>
      <c r="DD66" s="561"/>
      <c r="DE66" s="561"/>
      <c r="DF66" s="561"/>
      <c r="DG66" s="561"/>
      <c r="DH66" s="561"/>
      <c r="DI66" s="561"/>
      <c r="DJ66" s="561"/>
      <c r="DK66" s="561"/>
      <c r="DL66" s="561"/>
      <c r="DM66" s="561"/>
      <c r="DN66" s="561"/>
    </row>
    <row r="67" spans="1:118" ht="12.75">
      <c r="A67" s="471"/>
      <c r="B67" s="490"/>
      <c r="C67" s="223"/>
      <c r="D67" s="223"/>
      <c r="E67" s="223"/>
      <c r="F67" s="473"/>
      <c r="G67" s="560"/>
      <c r="H67" s="223"/>
      <c r="I67" s="223"/>
      <c r="J67" s="223"/>
      <c r="K67" s="878"/>
      <c r="L67" s="595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</row>
    <row r="68" spans="1:118" ht="12.75">
      <c r="A68" s="471"/>
      <c r="B68" s="490"/>
      <c r="C68" s="223"/>
      <c r="D68" s="223"/>
      <c r="E68" s="223"/>
      <c r="F68" s="473"/>
      <c r="G68" s="560"/>
      <c r="H68" s="223"/>
      <c r="I68" s="223"/>
      <c r="J68" s="223"/>
      <c r="K68" s="878"/>
      <c r="L68" s="595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</row>
    <row r="69" spans="1:118" ht="12.75">
      <c r="A69" s="471"/>
      <c r="B69" s="490"/>
      <c r="C69" s="223"/>
      <c r="D69" s="223"/>
      <c r="E69" s="223"/>
      <c r="F69" s="473"/>
      <c r="G69" s="238"/>
      <c r="H69" s="223"/>
      <c r="I69" s="223"/>
      <c r="J69" s="223"/>
      <c r="K69" s="878"/>
      <c r="L69" s="595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</row>
    <row r="70" spans="1:118" s="698" customFormat="1" ht="12.75">
      <c r="A70" s="179" t="s">
        <v>40</v>
      </c>
      <c r="B70" s="41"/>
      <c r="C70" s="41"/>
      <c r="D70" s="41"/>
      <c r="E70" s="41"/>
      <c r="F70" s="573"/>
      <c r="G70" s="181"/>
      <c r="H70" s="41"/>
      <c r="I70" s="41"/>
      <c r="J70" s="41"/>
      <c r="K70" s="879"/>
      <c r="L70" s="596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561"/>
      <c r="BG70" s="561"/>
      <c r="BH70" s="561"/>
      <c r="BI70" s="561"/>
      <c r="BJ70" s="561"/>
      <c r="BK70" s="561"/>
      <c r="BL70" s="561"/>
      <c r="BM70" s="561"/>
      <c r="BN70" s="561"/>
      <c r="BO70" s="561"/>
      <c r="BP70" s="561"/>
      <c r="BQ70" s="561"/>
      <c r="BR70" s="561"/>
      <c r="BS70" s="561"/>
      <c r="BT70" s="561"/>
      <c r="BU70" s="561"/>
      <c r="BV70" s="561"/>
      <c r="BW70" s="561"/>
      <c r="BX70" s="561"/>
      <c r="BY70" s="561"/>
      <c r="BZ70" s="561"/>
      <c r="CA70" s="561"/>
      <c r="CB70" s="561"/>
      <c r="CC70" s="561"/>
      <c r="CD70" s="561"/>
      <c r="CE70" s="561"/>
      <c r="CF70" s="561"/>
      <c r="CG70" s="561"/>
      <c r="CH70" s="561"/>
      <c r="CI70" s="561"/>
      <c r="CJ70" s="561"/>
      <c r="CK70" s="561"/>
      <c r="CL70" s="561"/>
      <c r="CM70" s="561"/>
      <c r="CN70" s="561"/>
      <c r="CO70" s="561"/>
      <c r="CP70" s="561"/>
      <c r="CQ70" s="561"/>
      <c r="CR70" s="561"/>
      <c r="CS70" s="561"/>
      <c r="CT70" s="561"/>
      <c r="CU70" s="561"/>
      <c r="CV70" s="561"/>
      <c r="CW70" s="561"/>
      <c r="CX70" s="561"/>
      <c r="CY70" s="561"/>
      <c r="CZ70" s="561"/>
      <c r="DA70" s="561"/>
      <c r="DB70" s="561"/>
      <c r="DC70" s="561"/>
      <c r="DD70" s="561"/>
      <c r="DE70" s="561"/>
      <c r="DF70" s="561"/>
      <c r="DG70" s="561"/>
      <c r="DH70" s="561"/>
      <c r="DI70" s="561"/>
      <c r="DJ70" s="561"/>
      <c r="DK70" s="561"/>
      <c r="DL70" s="561"/>
      <c r="DM70" s="561"/>
      <c r="DN70" s="561"/>
    </row>
    <row r="71" spans="1:118" s="699" customFormat="1" ht="12.75">
      <c r="A71" s="85" t="s">
        <v>86</v>
      </c>
      <c r="B71" s="60"/>
      <c r="C71" s="60"/>
      <c r="D71" s="60"/>
      <c r="E71" s="60"/>
      <c r="F71" s="58" t="s">
        <v>97</v>
      </c>
      <c r="G71" s="59"/>
      <c r="H71" s="57"/>
      <c r="I71" s="57"/>
      <c r="J71" s="57"/>
      <c r="K71" s="880" t="s">
        <v>98</v>
      </c>
      <c r="L71" s="57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562"/>
      <c r="AL71" s="562"/>
      <c r="AM71" s="562"/>
      <c r="AN71" s="562"/>
      <c r="AO71" s="562"/>
      <c r="AP71" s="562"/>
      <c r="AQ71" s="562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2"/>
      <c r="BD71" s="562"/>
      <c r="BE71" s="562"/>
      <c r="BF71" s="562"/>
      <c r="BG71" s="562"/>
      <c r="BH71" s="562"/>
      <c r="BI71" s="562"/>
      <c r="BJ71" s="562"/>
      <c r="BK71" s="562"/>
      <c r="BL71" s="562"/>
      <c r="BM71" s="562"/>
      <c r="BN71" s="562"/>
      <c r="BO71" s="562"/>
      <c r="BP71" s="562"/>
      <c r="BQ71" s="562"/>
      <c r="BR71" s="562"/>
      <c r="BS71" s="562"/>
      <c r="BT71" s="562"/>
      <c r="BU71" s="562"/>
      <c r="BV71" s="562"/>
      <c r="BW71" s="562"/>
      <c r="BX71" s="562"/>
      <c r="BY71" s="562"/>
      <c r="BZ71" s="562"/>
      <c r="CA71" s="562"/>
      <c r="CB71" s="562"/>
      <c r="CC71" s="562"/>
      <c r="CD71" s="562"/>
      <c r="CE71" s="562"/>
      <c r="CF71" s="562"/>
      <c r="CG71" s="562"/>
      <c r="CH71" s="562"/>
      <c r="CI71" s="562"/>
      <c r="CJ71" s="562"/>
      <c r="CK71" s="562"/>
      <c r="CL71" s="562"/>
      <c r="CM71" s="562"/>
      <c r="CN71" s="562"/>
      <c r="CO71" s="562"/>
      <c r="CP71" s="562"/>
      <c r="CQ71" s="562"/>
      <c r="CR71" s="562"/>
      <c r="CS71" s="562"/>
      <c r="CT71" s="562"/>
      <c r="CU71" s="562"/>
      <c r="CV71" s="562"/>
      <c r="CW71" s="562"/>
      <c r="CX71" s="562"/>
      <c r="CY71" s="562"/>
      <c r="CZ71" s="562"/>
      <c r="DA71" s="562"/>
      <c r="DB71" s="562"/>
      <c r="DC71" s="562"/>
      <c r="DD71" s="562"/>
      <c r="DE71" s="562"/>
      <c r="DF71" s="562"/>
      <c r="DG71" s="562"/>
      <c r="DH71" s="562"/>
      <c r="DI71" s="562"/>
      <c r="DJ71" s="562"/>
      <c r="DK71" s="562"/>
      <c r="DL71" s="562"/>
      <c r="DM71" s="562"/>
      <c r="DN71" s="562"/>
    </row>
    <row r="72" spans="1:118" ht="12.75">
      <c r="A72" s="235" t="s">
        <v>27</v>
      </c>
      <c r="B72" s="236"/>
      <c r="C72" s="236"/>
      <c r="D72" s="236"/>
      <c r="E72" s="236"/>
      <c r="F72" s="239"/>
      <c r="G72" s="240"/>
      <c r="H72" s="236"/>
      <c r="I72" s="236"/>
      <c r="J72" s="236"/>
      <c r="K72" s="881"/>
      <c r="L72" s="236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</row>
    <row r="73" spans="1:118" ht="12.75">
      <c r="A73" s="235" t="s">
        <v>27</v>
      </c>
      <c r="B73" s="236"/>
      <c r="C73" s="236"/>
      <c r="D73" s="236"/>
      <c r="E73" s="236"/>
      <c r="F73" s="239"/>
      <c r="G73" s="240"/>
      <c r="H73" s="236"/>
      <c r="I73" s="236"/>
      <c r="J73" s="236"/>
      <c r="K73" s="881"/>
      <c r="L73" s="236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</row>
    <row r="74" spans="1:118" s="699" customFormat="1" ht="12.75">
      <c r="A74" s="85" t="s">
        <v>41</v>
      </c>
      <c r="B74" s="60"/>
      <c r="C74" s="60"/>
      <c r="D74" s="60"/>
      <c r="E74" s="60"/>
      <c r="F74" s="182"/>
      <c r="G74" s="183"/>
      <c r="H74" s="60"/>
      <c r="I74" s="60"/>
      <c r="J74" s="60"/>
      <c r="K74" s="882"/>
      <c r="L74" s="60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562"/>
      <c r="AI74" s="562"/>
      <c r="AJ74" s="562"/>
      <c r="AK74" s="562"/>
      <c r="AL74" s="562"/>
      <c r="AM74" s="562"/>
      <c r="AN74" s="562"/>
      <c r="AO74" s="562"/>
      <c r="AP74" s="562"/>
      <c r="AQ74" s="562"/>
      <c r="AR74" s="562"/>
      <c r="AS74" s="562"/>
      <c r="AT74" s="562"/>
      <c r="AU74" s="562"/>
      <c r="AV74" s="562"/>
      <c r="AW74" s="562"/>
      <c r="AX74" s="562"/>
      <c r="AY74" s="562"/>
      <c r="AZ74" s="562"/>
      <c r="BA74" s="562"/>
      <c r="BB74" s="562"/>
      <c r="BC74" s="562"/>
      <c r="BD74" s="562"/>
      <c r="BE74" s="562"/>
      <c r="BF74" s="562"/>
      <c r="BG74" s="562"/>
      <c r="BH74" s="562"/>
      <c r="BI74" s="562"/>
      <c r="BJ74" s="562"/>
      <c r="BK74" s="562"/>
      <c r="BL74" s="562"/>
      <c r="BM74" s="562"/>
      <c r="BN74" s="562"/>
      <c r="BO74" s="562"/>
      <c r="BP74" s="562"/>
      <c r="BQ74" s="562"/>
      <c r="BR74" s="562"/>
      <c r="BS74" s="562"/>
      <c r="BT74" s="562"/>
      <c r="BU74" s="562"/>
      <c r="BV74" s="562"/>
      <c r="BW74" s="562"/>
      <c r="BX74" s="562"/>
      <c r="BY74" s="562"/>
      <c r="BZ74" s="562"/>
      <c r="CA74" s="562"/>
      <c r="CB74" s="562"/>
      <c r="CC74" s="562"/>
      <c r="CD74" s="562"/>
      <c r="CE74" s="562"/>
      <c r="CF74" s="562"/>
      <c r="CG74" s="562"/>
      <c r="CH74" s="562"/>
      <c r="CI74" s="562"/>
      <c r="CJ74" s="562"/>
      <c r="CK74" s="562"/>
      <c r="CL74" s="562"/>
      <c r="CM74" s="562"/>
      <c r="CN74" s="562"/>
      <c r="CO74" s="562"/>
      <c r="CP74" s="562"/>
      <c r="CQ74" s="562"/>
      <c r="CR74" s="562"/>
      <c r="CS74" s="562"/>
      <c r="CT74" s="562"/>
      <c r="CU74" s="562"/>
      <c r="CV74" s="562"/>
      <c r="CW74" s="562"/>
      <c r="CX74" s="562"/>
      <c r="CY74" s="562"/>
      <c r="CZ74" s="562"/>
      <c r="DA74" s="562"/>
      <c r="DB74" s="562"/>
      <c r="DC74" s="562"/>
      <c r="DD74" s="562"/>
      <c r="DE74" s="562"/>
      <c r="DF74" s="562"/>
      <c r="DG74" s="562"/>
      <c r="DH74" s="562"/>
      <c r="DI74" s="562"/>
      <c r="DJ74" s="562"/>
      <c r="DK74" s="562"/>
      <c r="DL74" s="562"/>
      <c r="DM74" s="562"/>
      <c r="DN74" s="562"/>
    </row>
    <row r="75" spans="1:118" s="698" customFormat="1" ht="25.5">
      <c r="A75" s="179" t="s">
        <v>87</v>
      </c>
      <c r="B75" s="41"/>
      <c r="C75" s="41"/>
      <c r="D75" s="41"/>
      <c r="E75" s="41"/>
      <c r="F75" s="38" t="s">
        <v>97</v>
      </c>
      <c r="G75" s="39"/>
      <c r="H75" s="40"/>
      <c r="I75" s="40"/>
      <c r="J75" s="40"/>
      <c r="K75" s="877" t="s">
        <v>98</v>
      </c>
      <c r="L75" s="4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561"/>
      <c r="X75" s="561"/>
      <c r="Y75" s="561"/>
      <c r="Z75" s="561"/>
      <c r="AA75" s="561"/>
      <c r="AB75" s="561"/>
      <c r="AC75" s="561"/>
      <c r="AD75" s="561"/>
      <c r="AE75" s="561"/>
      <c r="AF75" s="561"/>
      <c r="AG75" s="561"/>
      <c r="AH75" s="561"/>
      <c r="AI75" s="561"/>
      <c r="AJ75" s="561"/>
      <c r="AK75" s="561"/>
      <c r="AL75" s="561"/>
      <c r="AM75" s="561"/>
      <c r="AN75" s="561"/>
      <c r="AO75" s="561"/>
      <c r="AP75" s="561"/>
      <c r="AQ75" s="561"/>
      <c r="AR75" s="561"/>
      <c r="AS75" s="561"/>
      <c r="AT75" s="561"/>
      <c r="AU75" s="561"/>
      <c r="AV75" s="561"/>
      <c r="AW75" s="561"/>
      <c r="AX75" s="561"/>
      <c r="AY75" s="561"/>
      <c r="AZ75" s="561"/>
      <c r="BA75" s="561"/>
      <c r="BB75" s="561"/>
      <c r="BC75" s="561"/>
      <c r="BD75" s="561"/>
      <c r="BE75" s="561"/>
      <c r="BF75" s="561"/>
      <c r="BG75" s="561"/>
      <c r="BH75" s="561"/>
      <c r="BI75" s="561"/>
      <c r="BJ75" s="561"/>
      <c r="BK75" s="561"/>
      <c r="BL75" s="561"/>
      <c r="BM75" s="561"/>
      <c r="BN75" s="561"/>
      <c r="BO75" s="561"/>
      <c r="BP75" s="561"/>
      <c r="BQ75" s="561"/>
      <c r="BR75" s="561"/>
      <c r="BS75" s="561"/>
      <c r="BT75" s="561"/>
      <c r="BU75" s="561"/>
      <c r="BV75" s="561"/>
      <c r="BW75" s="561"/>
      <c r="BX75" s="561"/>
      <c r="BY75" s="561"/>
      <c r="BZ75" s="561"/>
      <c r="CA75" s="561"/>
      <c r="CB75" s="561"/>
      <c r="CC75" s="561"/>
      <c r="CD75" s="561"/>
      <c r="CE75" s="561"/>
      <c r="CF75" s="561"/>
      <c r="CG75" s="561"/>
      <c r="CH75" s="561"/>
      <c r="CI75" s="561"/>
      <c r="CJ75" s="561"/>
      <c r="CK75" s="561"/>
      <c r="CL75" s="561"/>
      <c r="CM75" s="561"/>
      <c r="CN75" s="561"/>
      <c r="CO75" s="561"/>
      <c r="CP75" s="561"/>
      <c r="CQ75" s="561"/>
      <c r="CR75" s="561"/>
      <c r="CS75" s="561"/>
      <c r="CT75" s="561"/>
      <c r="CU75" s="561"/>
      <c r="CV75" s="561"/>
      <c r="CW75" s="561"/>
      <c r="CX75" s="561"/>
      <c r="CY75" s="561"/>
      <c r="CZ75" s="561"/>
      <c r="DA75" s="561"/>
      <c r="DB75" s="561"/>
      <c r="DC75" s="561"/>
      <c r="DD75" s="561"/>
      <c r="DE75" s="561"/>
      <c r="DF75" s="561"/>
      <c r="DG75" s="561"/>
      <c r="DH75" s="561"/>
      <c r="DI75" s="561"/>
      <c r="DJ75" s="561"/>
      <c r="DK75" s="561"/>
      <c r="DL75" s="561"/>
      <c r="DM75" s="561"/>
      <c r="DN75" s="561"/>
    </row>
    <row r="76" spans="1:118" ht="12.75">
      <c r="A76" s="235" t="s">
        <v>27</v>
      </c>
      <c r="B76" s="236"/>
      <c r="C76" s="236"/>
      <c r="D76" s="236"/>
      <c r="E76" s="236"/>
      <c r="F76" s="239"/>
      <c r="G76" s="240"/>
      <c r="H76" s="236"/>
      <c r="I76" s="236"/>
      <c r="J76" s="236"/>
      <c r="K76" s="881"/>
      <c r="L76" s="236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</row>
    <row r="77" spans="1:118" ht="12.75">
      <c r="A77" s="235" t="s">
        <v>24</v>
      </c>
      <c r="B77" s="236"/>
      <c r="C77" s="236"/>
      <c r="D77" s="236"/>
      <c r="E77" s="236"/>
      <c r="F77" s="239"/>
      <c r="G77" s="240"/>
      <c r="H77" s="236"/>
      <c r="I77" s="236"/>
      <c r="J77" s="236"/>
      <c r="K77" s="881"/>
      <c r="L77" s="236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</row>
    <row r="78" spans="1:118" s="698" customFormat="1" ht="12.75">
      <c r="A78" s="179" t="s">
        <v>42</v>
      </c>
      <c r="B78" s="41"/>
      <c r="C78" s="41"/>
      <c r="D78" s="41"/>
      <c r="E78" s="41"/>
      <c r="F78" s="180"/>
      <c r="G78" s="181"/>
      <c r="H78" s="41"/>
      <c r="I78" s="41"/>
      <c r="J78" s="41"/>
      <c r="K78" s="879"/>
      <c r="L78" s="4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1"/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61"/>
      <c r="AU78" s="561"/>
      <c r="AV78" s="561"/>
      <c r="AW78" s="561"/>
      <c r="AX78" s="561"/>
      <c r="AY78" s="561"/>
      <c r="AZ78" s="561"/>
      <c r="BA78" s="561"/>
      <c r="BB78" s="561"/>
      <c r="BC78" s="561"/>
      <c r="BD78" s="561"/>
      <c r="BE78" s="561"/>
      <c r="BF78" s="561"/>
      <c r="BG78" s="561"/>
      <c r="BH78" s="561"/>
      <c r="BI78" s="561"/>
      <c r="BJ78" s="561"/>
      <c r="BK78" s="561"/>
      <c r="BL78" s="561"/>
      <c r="BM78" s="561"/>
      <c r="BN78" s="561"/>
      <c r="BO78" s="561"/>
      <c r="BP78" s="561"/>
      <c r="BQ78" s="561"/>
      <c r="BR78" s="561"/>
      <c r="BS78" s="561"/>
      <c r="BT78" s="561"/>
      <c r="BU78" s="561"/>
      <c r="BV78" s="561"/>
      <c r="BW78" s="561"/>
      <c r="BX78" s="561"/>
      <c r="BY78" s="561"/>
      <c r="BZ78" s="561"/>
      <c r="CA78" s="561"/>
      <c r="CB78" s="561"/>
      <c r="CC78" s="561"/>
      <c r="CD78" s="561"/>
      <c r="CE78" s="561"/>
      <c r="CF78" s="561"/>
      <c r="CG78" s="561"/>
      <c r="CH78" s="561"/>
      <c r="CI78" s="561"/>
      <c r="CJ78" s="561"/>
      <c r="CK78" s="561"/>
      <c r="CL78" s="561"/>
      <c r="CM78" s="561"/>
      <c r="CN78" s="561"/>
      <c r="CO78" s="561"/>
      <c r="CP78" s="561"/>
      <c r="CQ78" s="561"/>
      <c r="CR78" s="561"/>
      <c r="CS78" s="561"/>
      <c r="CT78" s="561"/>
      <c r="CU78" s="561"/>
      <c r="CV78" s="561"/>
      <c r="CW78" s="561"/>
      <c r="CX78" s="561"/>
      <c r="CY78" s="561"/>
      <c r="CZ78" s="561"/>
      <c r="DA78" s="561"/>
      <c r="DB78" s="561"/>
      <c r="DC78" s="561"/>
      <c r="DD78" s="561"/>
      <c r="DE78" s="561"/>
      <c r="DF78" s="561"/>
      <c r="DG78" s="561"/>
      <c r="DH78" s="561"/>
      <c r="DI78" s="561"/>
      <c r="DJ78" s="561"/>
      <c r="DK78" s="561"/>
      <c r="DL78" s="561"/>
      <c r="DM78" s="561"/>
      <c r="DN78" s="561"/>
    </row>
    <row r="79" spans="1:118" s="699" customFormat="1" ht="38.25">
      <c r="A79" s="85" t="s">
        <v>88</v>
      </c>
      <c r="B79" s="60"/>
      <c r="C79" s="60"/>
      <c r="D79" s="60"/>
      <c r="E79" s="60"/>
      <c r="F79" s="58" t="s">
        <v>97</v>
      </c>
      <c r="G79" s="59"/>
      <c r="H79" s="57"/>
      <c r="I79" s="57"/>
      <c r="J79" s="57"/>
      <c r="K79" s="880" t="s">
        <v>98</v>
      </c>
      <c r="L79" s="57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562"/>
      <c r="X79" s="562"/>
      <c r="Y79" s="562"/>
      <c r="Z79" s="562"/>
      <c r="AA79" s="562"/>
      <c r="AB79" s="562"/>
      <c r="AC79" s="562"/>
      <c r="AD79" s="562"/>
      <c r="AE79" s="562"/>
      <c r="AF79" s="562"/>
      <c r="AG79" s="562"/>
      <c r="AH79" s="562"/>
      <c r="AI79" s="562"/>
      <c r="AJ79" s="562"/>
      <c r="AK79" s="562"/>
      <c r="AL79" s="562"/>
      <c r="AM79" s="562"/>
      <c r="AN79" s="562"/>
      <c r="AO79" s="562"/>
      <c r="AP79" s="562"/>
      <c r="AQ79" s="562"/>
      <c r="AR79" s="562"/>
      <c r="AS79" s="562"/>
      <c r="AT79" s="562"/>
      <c r="AU79" s="562"/>
      <c r="AV79" s="562"/>
      <c r="AW79" s="562"/>
      <c r="AX79" s="562"/>
      <c r="AY79" s="562"/>
      <c r="AZ79" s="562"/>
      <c r="BA79" s="562"/>
      <c r="BB79" s="562"/>
      <c r="BC79" s="562"/>
      <c r="BD79" s="562"/>
      <c r="BE79" s="562"/>
      <c r="BF79" s="562"/>
      <c r="BG79" s="562"/>
      <c r="BH79" s="562"/>
      <c r="BI79" s="562"/>
      <c r="BJ79" s="562"/>
      <c r="BK79" s="562"/>
      <c r="BL79" s="562"/>
      <c r="BM79" s="562"/>
      <c r="BN79" s="562"/>
      <c r="BO79" s="562"/>
      <c r="BP79" s="562"/>
      <c r="BQ79" s="562"/>
      <c r="BR79" s="562"/>
      <c r="BS79" s="562"/>
      <c r="BT79" s="562"/>
      <c r="BU79" s="562"/>
      <c r="BV79" s="562"/>
      <c r="BW79" s="562"/>
      <c r="BX79" s="562"/>
      <c r="BY79" s="562"/>
      <c r="BZ79" s="562"/>
      <c r="CA79" s="562"/>
      <c r="CB79" s="562"/>
      <c r="CC79" s="562"/>
      <c r="CD79" s="562"/>
      <c r="CE79" s="562"/>
      <c r="CF79" s="562"/>
      <c r="CG79" s="562"/>
      <c r="CH79" s="562"/>
      <c r="CI79" s="562"/>
      <c r="CJ79" s="562"/>
      <c r="CK79" s="562"/>
      <c r="CL79" s="562"/>
      <c r="CM79" s="562"/>
      <c r="CN79" s="562"/>
      <c r="CO79" s="562"/>
      <c r="CP79" s="562"/>
      <c r="CQ79" s="562"/>
      <c r="CR79" s="562"/>
      <c r="CS79" s="562"/>
      <c r="CT79" s="562"/>
      <c r="CU79" s="562"/>
      <c r="CV79" s="562"/>
      <c r="CW79" s="562"/>
      <c r="CX79" s="562"/>
      <c r="CY79" s="562"/>
      <c r="CZ79" s="562"/>
      <c r="DA79" s="562"/>
      <c r="DB79" s="562"/>
      <c r="DC79" s="562"/>
      <c r="DD79" s="562"/>
      <c r="DE79" s="562"/>
      <c r="DF79" s="562"/>
      <c r="DG79" s="562"/>
      <c r="DH79" s="562"/>
      <c r="DI79" s="562"/>
      <c r="DJ79" s="562"/>
      <c r="DK79" s="562"/>
      <c r="DL79" s="562"/>
      <c r="DM79" s="562"/>
      <c r="DN79" s="562"/>
    </row>
    <row r="80" spans="1:118" ht="12.75">
      <c r="A80" s="235" t="s">
        <v>43</v>
      </c>
      <c r="B80" s="236"/>
      <c r="C80" s="236"/>
      <c r="D80" s="236"/>
      <c r="E80" s="236"/>
      <c r="F80" s="239"/>
      <c r="G80" s="240"/>
      <c r="H80" s="236"/>
      <c r="I80" s="236"/>
      <c r="J80" s="236"/>
      <c r="K80" s="881"/>
      <c r="L80" s="236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</row>
    <row r="81" spans="1:118" ht="12.75">
      <c r="A81" s="235" t="s">
        <v>27</v>
      </c>
      <c r="B81" s="236"/>
      <c r="C81" s="236"/>
      <c r="D81" s="236"/>
      <c r="E81" s="236"/>
      <c r="F81" s="239"/>
      <c r="G81" s="240"/>
      <c r="H81" s="236"/>
      <c r="I81" s="236"/>
      <c r="J81" s="236"/>
      <c r="K81" s="881"/>
      <c r="L81" s="236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</row>
    <row r="82" spans="1:87" s="699" customFormat="1" ht="12.75">
      <c r="A82" s="85" t="s">
        <v>44</v>
      </c>
      <c r="B82" s="60"/>
      <c r="C82" s="60"/>
      <c r="D82" s="60"/>
      <c r="E82" s="60"/>
      <c r="F82" s="182"/>
      <c r="G82" s="183"/>
      <c r="H82" s="60"/>
      <c r="I82" s="60"/>
      <c r="J82" s="60"/>
      <c r="K82" s="882"/>
      <c r="L82" s="60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562"/>
      <c r="AL82" s="562"/>
      <c r="AM82" s="562"/>
      <c r="AN82" s="562"/>
      <c r="AO82" s="562"/>
      <c r="AP82" s="562"/>
      <c r="AQ82" s="562"/>
      <c r="AR82" s="562"/>
      <c r="AS82" s="562"/>
      <c r="AT82" s="562"/>
      <c r="AU82" s="562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2"/>
      <c r="BH82" s="562"/>
      <c r="BI82" s="562"/>
      <c r="BJ82" s="562"/>
      <c r="BK82" s="562"/>
      <c r="BL82" s="562"/>
      <c r="BM82" s="562"/>
      <c r="BN82" s="562"/>
      <c r="BO82" s="562"/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</row>
    <row r="83" spans="1:87" s="698" customFormat="1" ht="12.75">
      <c r="A83" s="179" t="s">
        <v>45</v>
      </c>
      <c r="B83" s="41"/>
      <c r="C83" s="41"/>
      <c r="D83" s="41"/>
      <c r="E83" s="41"/>
      <c r="F83" s="38" t="s">
        <v>97</v>
      </c>
      <c r="G83" s="39"/>
      <c r="H83" s="40"/>
      <c r="I83" s="40"/>
      <c r="J83" s="40"/>
      <c r="K83" s="877" t="s">
        <v>98</v>
      </c>
      <c r="L83" s="40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561"/>
      <c r="X83" s="561"/>
      <c r="Y83" s="561"/>
      <c r="Z83" s="561"/>
      <c r="AA83" s="561"/>
      <c r="AB83" s="561"/>
      <c r="AC83" s="561"/>
      <c r="AD83" s="561"/>
      <c r="AE83" s="561"/>
      <c r="AF83" s="561"/>
      <c r="AG83" s="561"/>
      <c r="AH83" s="561"/>
      <c r="AI83" s="561"/>
      <c r="AJ83" s="561"/>
      <c r="AK83" s="561"/>
      <c r="AL83" s="561"/>
      <c r="AM83" s="561"/>
      <c r="AN83" s="561"/>
      <c r="AO83" s="561"/>
      <c r="AP83" s="561"/>
      <c r="AQ83" s="561"/>
      <c r="AR83" s="561"/>
      <c r="AS83" s="561"/>
      <c r="AT83" s="561"/>
      <c r="AU83" s="561"/>
      <c r="AV83" s="561"/>
      <c r="AW83" s="561"/>
      <c r="AX83" s="561"/>
      <c r="AY83" s="561"/>
      <c r="AZ83" s="561"/>
      <c r="BA83" s="561"/>
      <c r="BB83" s="561"/>
      <c r="BC83" s="561"/>
      <c r="BD83" s="561"/>
      <c r="BE83" s="561"/>
      <c r="BF83" s="561"/>
      <c r="BG83" s="561"/>
      <c r="BH83" s="561"/>
      <c r="BI83" s="561"/>
      <c r="BJ83" s="561"/>
      <c r="BK83" s="561"/>
      <c r="BL83" s="561"/>
      <c r="BM83" s="561"/>
      <c r="BN83" s="561"/>
      <c r="BO83" s="561"/>
      <c r="BP83" s="561"/>
      <c r="BQ83" s="561"/>
      <c r="BR83" s="561"/>
      <c r="BS83" s="561"/>
      <c r="BT83" s="561"/>
      <c r="BU83" s="561"/>
      <c r="BV83" s="561"/>
      <c r="BW83" s="561"/>
      <c r="BX83" s="561"/>
      <c r="BY83" s="561"/>
      <c r="BZ83" s="561"/>
      <c r="CA83" s="561"/>
      <c r="CB83" s="561"/>
      <c r="CC83" s="561"/>
      <c r="CD83" s="561"/>
      <c r="CE83" s="561"/>
      <c r="CF83" s="561"/>
      <c r="CG83" s="561"/>
      <c r="CH83" s="561"/>
      <c r="CI83" s="561"/>
    </row>
    <row r="84" spans="1:87" ht="12.75">
      <c r="A84" s="480"/>
      <c r="B84" s="223"/>
      <c r="C84" s="223"/>
      <c r="D84" s="223"/>
      <c r="E84" s="223"/>
      <c r="F84" s="473"/>
      <c r="G84" s="238"/>
      <c r="H84" s="223"/>
      <c r="I84" s="223"/>
      <c r="J84" s="223"/>
      <c r="K84" s="878"/>
      <c r="L84" s="595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</row>
    <row r="85" spans="1:87" ht="12.75">
      <c r="A85" s="218" t="s">
        <v>24</v>
      </c>
      <c r="B85" s="223"/>
      <c r="C85" s="223"/>
      <c r="D85" s="223"/>
      <c r="E85" s="223"/>
      <c r="F85" s="237"/>
      <c r="G85" s="238"/>
      <c r="H85" s="223"/>
      <c r="I85" s="223"/>
      <c r="J85" s="223"/>
      <c r="K85" s="878"/>
      <c r="L85" s="223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</row>
    <row r="86" spans="1:87" s="699" customFormat="1" ht="12.75">
      <c r="A86" s="85" t="s">
        <v>46</v>
      </c>
      <c r="B86" s="60"/>
      <c r="C86" s="60"/>
      <c r="D86" s="60"/>
      <c r="E86" s="60"/>
      <c r="F86" s="182"/>
      <c r="G86" s="183"/>
      <c r="H86" s="60"/>
      <c r="I86" s="60"/>
      <c r="J86" s="60"/>
      <c r="K86" s="882"/>
      <c r="L86" s="60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562"/>
      <c r="X86" s="562"/>
      <c r="Y86" s="562"/>
      <c r="Z86" s="562"/>
      <c r="AA86" s="562"/>
      <c r="AB86" s="562"/>
      <c r="AC86" s="562"/>
      <c r="AD86" s="562"/>
      <c r="AE86" s="562"/>
      <c r="AF86" s="562"/>
      <c r="AG86" s="562"/>
      <c r="AH86" s="562"/>
      <c r="AI86" s="562"/>
      <c r="AJ86" s="562"/>
      <c r="AK86" s="562"/>
      <c r="AL86" s="562"/>
      <c r="AM86" s="562"/>
      <c r="AN86" s="562"/>
      <c r="AO86" s="562"/>
      <c r="AP86" s="562"/>
      <c r="AQ86" s="562"/>
      <c r="AR86" s="562"/>
      <c r="AS86" s="562"/>
      <c r="AT86" s="562"/>
      <c r="AU86" s="562"/>
      <c r="AV86" s="562"/>
      <c r="AW86" s="562"/>
      <c r="AX86" s="562"/>
      <c r="AY86" s="562"/>
      <c r="AZ86" s="562"/>
      <c r="BA86" s="562"/>
      <c r="BB86" s="562"/>
      <c r="BC86" s="562"/>
      <c r="BD86" s="562"/>
      <c r="BE86" s="562"/>
      <c r="BF86" s="562"/>
      <c r="BG86" s="562"/>
      <c r="BH86" s="562"/>
      <c r="BI86" s="562"/>
      <c r="BJ86" s="562"/>
      <c r="BK86" s="562"/>
      <c r="BL86" s="562"/>
      <c r="BM86" s="562"/>
      <c r="BN86" s="562"/>
      <c r="BO86" s="562"/>
      <c r="BP86" s="562"/>
      <c r="BQ86" s="562"/>
      <c r="BR86" s="562"/>
      <c r="BS86" s="562"/>
      <c r="BT86" s="562"/>
      <c r="BU86" s="562"/>
      <c r="BV86" s="562"/>
      <c r="BW86" s="562"/>
      <c r="BX86" s="562"/>
      <c r="BY86" s="562"/>
      <c r="BZ86" s="562"/>
      <c r="CA86" s="562"/>
      <c r="CB86" s="562"/>
      <c r="CC86" s="562"/>
      <c r="CD86" s="562"/>
      <c r="CE86" s="562"/>
      <c r="CF86" s="562"/>
      <c r="CG86" s="562"/>
      <c r="CH86" s="562"/>
      <c r="CI86" s="562"/>
    </row>
    <row r="87" spans="1:87" s="698" customFormat="1" ht="12.75">
      <c r="A87" s="179" t="s">
        <v>47</v>
      </c>
      <c r="B87" s="41"/>
      <c r="C87" s="41"/>
      <c r="D87" s="41"/>
      <c r="E87" s="41"/>
      <c r="F87" s="38" t="s">
        <v>97</v>
      </c>
      <c r="G87" s="39"/>
      <c r="H87" s="40"/>
      <c r="I87" s="40"/>
      <c r="J87" s="40"/>
      <c r="K87" s="877" t="s">
        <v>98</v>
      </c>
      <c r="L87" s="40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561"/>
      <c r="X87" s="561"/>
      <c r="Y87" s="561"/>
      <c r="Z87" s="561"/>
      <c r="AA87" s="561"/>
      <c r="AB87" s="561"/>
      <c r="AC87" s="561"/>
      <c r="AD87" s="561"/>
      <c r="AE87" s="561"/>
      <c r="AF87" s="561"/>
      <c r="AG87" s="561"/>
      <c r="AH87" s="561"/>
      <c r="AI87" s="561"/>
      <c r="AJ87" s="561"/>
      <c r="AK87" s="561"/>
      <c r="AL87" s="561"/>
      <c r="AM87" s="561"/>
      <c r="AN87" s="561"/>
      <c r="AO87" s="561"/>
      <c r="AP87" s="561"/>
      <c r="AQ87" s="561"/>
      <c r="AR87" s="561"/>
      <c r="AS87" s="561"/>
      <c r="AT87" s="561"/>
      <c r="AU87" s="561"/>
      <c r="AV87" s="561"/>
      <c r="AW87" s="561"/>
      <c r="AX87" s="561"/>
      <c r="AY87" s="561"/>
      <c r="AZ87" s="561"/>
      <c r="BA87" s="561"/>
      <c r="BB87" s="561"/>
      <c r="BC87" s="561"/>
      <c r="BD87" s="561"/>
      <c r="BE87" s="561"/>
      <c r="BF87" s="561"/>
      <c r="BG87" s="561"/>
      <c r="BH87" s="561"/>
      <c r="BI87" s="561"/>
      <c r="BJ87" s="561"/>
      <c r="BK87" s="561"/>
      <c r="BL87" s="561"/>
      <c r="BM87" s="561"/>
      <c r="BN87" s="561"/>
      <c r="BO87" s="561"/>
      <c r="BP87" s="561"/>
      <c r="BQ87" s="561"/>
      <c r="BR87" s="561"/>
      <c r="BS87" s="561"/>
      <c r="BT87" s="561"/>
      <c r="BU87" s="561"/>
      <c r="BV87" s="561"/>
      <c r="BW87" s="561"/>
      <c r="BX87" s="561"/>
      <c r="BY87" s="561"/>
      <c r="BZ87" s="561"/>
      <c r="CA87" s="561"/>
      <c r="CB87" s="561"/>
      <c r="CC87" s="561"/>
      <c r="CD87" s="561"/>
      <c r="CE87" s="561"/>
      <c r="CF87" s="561"/>
      <c r="CG87" s="561"/>
      <c r="CH87" s="561"/>
      <c r="CI87" s="561"/>
    </row>
    <row r="88" spans="1:87" ht="12.75">
      <c r="A88" s="505" t="s">
        <v>181</v>
      </c>
      <c r="B88" s="516">
        <v>200</v>
      </c>
      <c r="C88" s="516">
        <v>12</v>
      </c>
      <c r="D88" s="516"/>
      <c r="E88" s="516"/>
      <c r="F88" s="621">
        <f>B88*C88</f>
        <v>2400</v>
      </c>
      <c r="G88" s="622"/>
      <c r="H88" s="490"/>
      <c r="I88" s="490"/>
      <c r="J88" s="490"/>
      <c r="K88" s="883"/>
      <c r="L88" s="889">
        <f>F88</f>
        <v>2400</v>
      </c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</row>
    <row r="89" spans="1:87" s="698" customFormat="1" ht="12.75">
      <c r="A89" s="179" t="s">
        <v>48</v>
      </c>
      <c r="B89" s="41"/>
      <c r="C89" s="41"/>
      <c r="D89" s="41"/>
      <c r="E89" s="41"/>
      <c r="F89" s="573">
        <f>F88</f>
        <v>2400</v>
      </c>
      <c r="G89" s="597"/>
      <c r="H89" s="598"/>
      <c r="I89" s="598"/>
      <c r="J89" s="598"/>
      <c r="K89" s="884"/>
      <c r="L89" s="596">
        <f>L88</f>
        <v>2400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561"/>
      <c r="X89" s="561"/>
      <c r="Y89" s="561"/>
      <c r="Z89" s="561"/>
      <c r="AA89" s="561"/>
      <c r="AB89" s="561"/>
      <c r="AC89" s="561"/>
      <c r="AD89" s="561"/>
      <c r="AE89" s="561"/>
      <c r="AF89" s="561"/>
      <c r="AG89" s="561"/>
      <c r="AH89" s="561"/>
      <c r="AI89" s="561"/>
      <c r="AJ89" s="561"/>
      <c r="AK89" s="561"/>
      <c r="AL89" s="561"/>
      <c r="AM89" s="561"/>
      <c r="AN89" s="561"/>
      <c r="AO89" s="561"/>
      <c r="AP89" s="561"/>
      <c r="AQ89" s="561"/>
      <c r="AR89" s="561"/>
      <c r="AS89" s="561"/>
      <c r="AT89" s="561"/>
      <c r="AU89" s="561"/>
      <c r="AV89" s="561"/>
      <c r="AW89" s="561"/>
      <c r="AX89" s="561"/>
      <c r="AY89" s="561"/>
      <c r="AZ89" s="561"/>
      <c r="BA89" s="561"/>
      <c r="BB89" s="561"/>
      <c r="BC89" s="561"/>
      <c r="BD89" s="561"/>
      <c r="BE89" s="561"/>
      <c r="BF89" s="561"/>
      <c r="BG89" s="561"/>
      <c r="BH89" s="561"/>
      <c r="BI89" s="561"/>
      <c r="BJ89" s="561"/>
      <c r="BK89" s="561"/>
      <c r="BL89" s="561"/>
      <c r="BM89" s="561"/>
      <c r="BN89" s="561"/>
      <c r="BO89" s="561"/>
      <c r="BP89" s="561"/>
      <c r="BQ89" s="561"/>
      <c r="BR89" s="561"/>
      <c r="BS89" s="561"/>
      <c r="BT89" s="561"/>
      <c r="BU89" s="561"/>
      <c r="BV89" s="561"/>
      <c r="BW89" s="561"/>
      <c r="BX89" s="561"/>
      <c r="BY89" s="561"/>
      <c r="BZ89" s="561"/>
      <c r="CA89" s="561"/>
      <c r="CB89" s="561"/>
      <c r="CC89" s="561"/>
      <c r="CD89" s="561"/>
      <c r="CE89" s="561"/>
      <c r="CF89" s="561"/>
      <c r="CG89" s="561"/>
      <c r="CH89" s="561"/>
      <c r="CI89" s="561"/>
    </row>
    <row r="90" spans="1:87" s="699" customFormat="1" ht="25.5">
      <c r="A90" s="85" t="s">
        <v>49</v>
      </c>
      <c r="B90" s="60"/>
      <c r="C90" s="60"/>
      <c r="D90" s="60"/>
      <c r="E90" s="60"/>
      <c r="F90" s="58" t="s">
        <v>97</v>
      </c>
      <c r="G90" s="59"/>
      <c r="H90" s="57"/>
      <c r="I90" s="57"/>
      <c r="J90" s="57"/>
      <c r="K90" s="880" t="s">
        <v>98</v>
      </c>
      <c r="L90" s="57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562"/>
      <c r="X90" s="562"/>
      <c r="Y90" s="562"/>
      <c r="Z90" s="562"/>
      <c r="AA90" s="562"/>
      <c r="AB90" s="562"/>
      <c r="AC90" s="562"/>
      <c r="AD90" s="562"/>
      <c r="AE90" s="562"/>
      <c r="AF90" s="562"/>
      <c r="AG90" s="562"/>
      <c r="AH90" s="562"/>
      <c r="AI90" s="562"/>
      <c r="AJ90" s="562"/>
      <c r="AK90" s="562"/>
      <c r="AL90" s="562"/>
      <c r="AM90" s="562"/>
      <c r="AN90" s="562"/>
      <c r="AO90" s="562"/>
      <c r="AP90" s="562"/>
      <c r="AQ90" s="562"/>
      <c r="AR90" s="562"/>
      <c r="AS90" s="562"/>
      <c r="AT90" s="562"/>
      <c r="AU90" s="562"/>
      <c r="AV90" s="562"/>
      <c r="AW90" s="562"/>
      <c r="AX90" s="562"/>
      <c r="AY90" s="562"/>
      <c r="AZ90" s="562"/>
      <c r="BA90" s="562"/>
      <c r="BB90" s="562"/>
      <c r="BC90" s="562"/>
      <c r="BD90" s="562"/>
      <c r="BE90" s="562"/>
      <c r="BF90" s="562"/>
      <c r="BG90" s="562"/>
      <c r="BH90" s="562"/>
      <c r="BI90" s="562"/>
      <c r="BJ90" s="562"/>
      <c r="BK90" s="562"/>
      <c r="BL90" s="562"/>
      <c r="BM90" s="562"/>
      <c r="BN90" s="562"/>
      <c r="BO90" s="562"/>
      <c r="BP90" s="562"/>
      <c r="BQ90" s="562"/>
      <c r="BR90" s="562"/>
      <c r="BS90" s="562"/>
      <c r="BT90" s="562"/>
      <c r="BU90" s="562"/>
      <c r="BV90" s="562"/>
      <c r="BW90" s="562"/>
      <c r="BX90" s="562"/>
      <c r="BY90" s="562"/>
      <c r="BZ90" s="562"/>
      <c r="CA90" s="562"/>
      <c r="CB90" s="562"/>
      <c r="CC90" s="562"/>
      <c r="CD90" s="562"/>
      <c r="CE90" s="562"/>
      <c r="CF90" s="562"/>
      <c r="CG90" s="562"/>
      <c r="CH90" s="562"/>
      <c r="CI90" s="562"/>
    </row>
    <row r="91" spans="1:87" ht="12.75">
      <c r="A91" s="218" t="s">
        <v>29</v>
      </c>
      <c r="B91" s="223"/>
      <c r="C91" s="223"/>
      <c r="D91" s="223"/>
      <c r="E91" s="223"/>
      <c r="F91" s="237"/>
      <c r="G91" s="238"/>
      <c r="H91" s="223"/>
      <c r="I91" s="223"/>
      <c r="J91" s="223"/>
      <c r="K91" s="878"/>
      <c r="L91" s="223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</row>
    <row r="92" spans="1:87" s="699" customFormat="1" ht="12.75">
      <c r="A92" s="85" t="s">
        <v>50</v>
      </c>
      <c r="B92" s="60"/>
      <c r="C92" s="60"/>
      <c r="D92" s="60"/>
      <c r="E92" s="60"/>
      <c r="F92" s="182"/>
      <c r="G92" s="183"/>
      <c r="H92" s="60"/>
      <c r="I92" s="60"/>
      <c r="J92" s="60"/>
      <c r="K92" s="882"/>
      <c r="L92" s="6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562"/>
      <c r="AV92" s="562"/>
      <c r="AW92" s="562"/>
      <c r="AX92" s="562"/>
      <c r="AY92" s="562"/>
      <c r="AZ92" s="562"/>
      <c r="BA92" s="562"/>
      <c r="BB92" s="562"/>
      <c r="BC92" s="562"/>
      <c r="BD92" s="562"/>
      <c r="BE92" s="562"/>
      <c r="BF92" s="562"/>
      <c r="BG92" s="562"/>
      <c r="BH92" s="562"/>
      <c r="BI92" s="562"/>
      <c r="BJ92" s="562"/>
      <c r="BK92" s="562"/>
      <c r="BL92" s="562"/>
      <c r="BM92" s="562"/>
      <c r="BN92" s="562"/>
      <c r="BO92" s="562"/>
      <c r="BP92" s="562"/>
      <c r="BQ92" s="562"/>
      <c r="BR92" s="562"/>
      <c r="BS92" s="562"/>
      <c r="BT92" s="562"/>
      <c r="BU92" s="562"/>
      <c r="BV92" s="562"/>
      <c r="BW92" s="562"/>
      <c r="BX92" s="562"/>
      <c r="BY92" s="562"/>
      <c r="BZ92" s="562"/>
      <c r="CA92" s="562"/>
      <c r="CB92" s="562"/>
      <c r="CC92" s="562"/>
      <c r="CD92" s="562"/>
      <c r="CE92" s="562"/>
      <c r="CF92" s="562"/>
      <c r="CG92" s="562"/>
      <c r="CH92" s="562"/>
      <c r="CI92" s="562"/>
    </row>
    <row r="93" spans="1:87" s="698" customFormat="1" ht="12.75">
      <c r="A93" s="179" t="s">
        <v>51</v>
      </c>
      <c r="B93" s="41"/>
      <c r="C93" s="41"/>
      <c r="D93" s="41"/>
      <c r="E93" s="41"/>
      <c r="F93" s="38" t="s">
        <v>97</v>
      </c>
      <c r="G93" s="39"/>
      <c r="H93" s="40"/>
      <c r="I93" s="40"/>
      <c r="J93" s="40"/>
      <c r="K93" s="877" t="s">
        <v>98</v>
      </c>
      <c r="L93" s="4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561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  <c r="AV93" s="561"/>
      <c r="AW93" s="561"/>
      <c r="AX93" s="561"/>
      <c r="AY93" s="561"/>
      <c r="AZ93" s="561"/>
      <c r="BA93" s="561"/>
      <c r="BB93" s="561"/>
      <c r="BC93" s="561"/>
      <c r="BD93" s="561"/>
      <c r="BE93" s="561"/>
      <c r="BF93" s="561"/>
      <c r="BG93" s="561"/>
      <c r="BH93" s="561"/>
      <c r="BI93" s="561"/>
      <c r="BJ93" s="561"/>
      <c r="BK93" s="561"/>
      <c r="BL93" s="561"/>
      <c r="BM93" s="561"/>
      <c r="BN93" s="561"/>
      <c r="BO93" s="561"/>
      <c r="BP93" s="561"/>
      <c r="BQ93" s="561"/>
      <c r="BR93" s="561"/>
      <c r="BS93" s="561"/>
      <c r="BT93" s="561"/>
      <c r="BU93" s="561"/>
      <c r="BV93" s="561"/>
      <c r="BW93" s="561"/>
      <c r="BX93" s="561"/>
      <c r="BY93" s="561"/>
      <c r="BZ93" s="561"/>
      <c r="CA93" s="561"/>
      <c r="CB93" s="561"/>
      <c r="CC93" s="561"/>
      <c r="CD93" s="561"/>
      <c r="CE93" s="561"/>
      <c r="CF93" s="561"/>
      <c r="CG93" s="561"/>
      <c r="CH93" s="561"/>
      <c r="CI93" s="561"/>
    </row>
    <row r="94" spans="1:87" ht="12.75">
      <c r="A94" s="470"/>
      <c r="B94" s="223"/>
      <c r="C94" s="223"/>
      <c r="D94" s="223"/>
      <c r="E94" s="223"/>
      <c r="F94" s="621"/>
      <c r="G94" s="238"/>
      <c r="H94" s="223"/>
      <c r="I94" s="223"/>
      <c r="J94" s="223"/>
      <c r="K94" s="878"/>
      <c r="L94" s="219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</row>
    <row r="95" spans="1:87" s="698" customFormat="1" ht="12.75">
      <c r="A95" s="179" t="s">
        <v>52</v>
      </c>
      <c r="B95" s="41"/>
      <c r="C95" s="41"/>
      <c r="D95" s="41"/>
      <c r="E95" s="41"/>
      <c r="F95" s="487">
        <f>SUM(F94:F94)</f>
        <v>0</v>
      </c>
      <c r="G95" s="181"/>
      <c r="H95" s="41"/>
      <c r="I95" s="41"/>
      <c r="J95" s="41"/>
      <c r="K95" s="879"/>
      <c r="L95" s="596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  <c r="AV95" s="561"/>
      <c r="AW95" s="561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1"/>
      <c r="BL95" s="561"/>
      <c r="BM95" s="561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1"/>
      <c r="CB95" s="561"/>
      <c r="CC95" s="561"/>
      <c r="CD95" s="561"/>
      <c r="CE95" s="561"/>
      <c r="CF95" s="561"/>
      <c r="CG95" s="561"/>
      <c r="CH95" s="561"/>
      <c r="CI95" s="561"/>
    </row>
    <row r="96" spans="1:87" s="699" customFormat="1" ht="25.5">
      <c r="A96" s="85" t="s">
        <v>53</v>
      </c>
      <c r="B96" s="60"/>
      <c r="C96" s="60"/>
      <c r="D96" s="60"/>
      <c r="E96" s="60"/>
      <c r="F96" s="58" t="s">
        <v>97</v>
      </c>
      <c r="G96" s="59"/>
      <c r="H96" s="57"/>
      <c r="I96" s="57"/>
      <c r="J96" s="57"/>
      <c r="K96" s="880" t="s">
        <v>98</v>
      </c>
      <c r="L96" s="57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562"/>
      <c r="AI96" s="562"/>
      <c r="AJ96" s="562"/>
      <c r="AK96" s="562"/>
      <c r="AL96" s="562"/>
      <c r="AM96" s="562"/>
      <c r="AN96" s="562"/>
      <c r="AO96" s="562"/>
      <c r="AP96" s="562"/>
      <c r="AQ96" s="562"/>
      <c r="AR96" s="562"/>
      <c r="AS96" s="562"/>
      <c r="AT96" s="562"/>
      <c r="AU96" s="562"/>
      <c r="AV96" s="562"/>
      <c r="AW96" s="562"/>
      <c r="AX96" s="562"/>
      <c r="AY96" s="562"/>
      <c r="AZ96" s="562"/>
      <c r="BA96" s="562"/>
      <c r="BB96" s="562"/>
      <c r="BC96" s="562"/>
      <c r="BD96" s="562"/>
      <c r="BE96" s="562"/>
      <c r="BF96" s="562"/>
      <c r="BG96" s="562"/>
      <c r="BH96" s="562"/>
      <c r="BI96" s="562"/>
      <c r="BJ96" s="562"/>
      <c r="BK96" s="562"/>
      <c r="BL96" s="562"/>
      <c r="BM96" s="562"/>
      <c r="BN96" s="562"/>
      <c r="BO96" s="562"/>
      <c r="BP96" s="562"/>
      <c r="BQ96" s="562"/>
      <c r="BR96" s="562"/>
      <c r="BS96" s="562"/>
      <c r="BT96" s="562"/>
      <c r="BU96" s="562"/>
      <c r="BV96" s="562"/>
      <c r="BW96" s="562"/>
      <c r="BX96" s="562"/>
      <c r="BY96" s="562"/>
      <c r="BZ96" s="562"/>
      <c r="CA96" s="562"/>
      <c r="CB96" s="562"/>
      <c r="CC96" s="562"/>
      <c r="CD96" s="562"/>
      <c r="CE96" s="562"/>
      <c r="CF96" s="562"/>
      <c r="CG96" s="562"/>
      <c r="CH96" s="562"/>
      <c r="CI96" s="562"/>
    </row>
    <row r="97" spans="1:87" ht="12.75">
      <c r="A97" s="218" t="s">
        <v>27</v>
      </c>
      <c r="B97" s="223"/>
      <c r="C97" s="223"/>
      <c r="D97" s="223"/>
      <c r="E97" s="223"/>
      <c r="F97" s="237"/>
      <c r="G97" s="238"/>
      <c r="H97" s="223"/>
      <c r="I97" s="223"/>
      <c r="J97" s="223"/>
      <c r="K97" s="878"/>
      <c r="L97" s="223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</row>
    <row r="98" spans="1:87" s="699" customFormat="1" ht="12.75">
      <c r="A98" s="85" t="s">
        <v>54</v>
      </c>
      <c r="B98" s="60"/>
      <c r="C98" s="60"/>
      <c r="D98" s="60"/>
      <c r="E98" s="60"/>
      <c r="F98" s="182"/>
      <c r="G98" s="183"/>
      <c r="H98" s="60"/>
      <c r="I98" s="60"/>
      <c r="J98" s="60"/>
      <c r="K98" s="882"/>
      <c r="L98" s="60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562"/>
      <c r="X98" s="562"/>
      <c r="Y98" s="562"/>
      <c r="Z98" s="562"/>
      <c r="AA98" s="562"/>
      <c r="AB98" s="562"/>
      <c r="AC98" s="562"/>
      <c r="AD98" s="562"/>
      <c r="AE98" s="562"/>
      <c r="AF98" s="562"/>
      <c r="AG98" s="562"/>
      <c r="AH98" s="562"/>
      <c r="AI98" s="562"/>
      <c r="AJ98" s="562"/>
      <c r="AK98" s="562"/>
      <c r="AL98" s="562"/>
      <c r="AM98" s="562"/>
      <c r="AN98" s="562"/>
      <c r="AO98" s="562"/>
      <c r="AP98" s="562"/>
      <c r="AQ98" s="562"/>
      <c r="AR98" s="562"/>
      <c r="AS98" s="562"/>
      <c r="AT98" s="562"/>
      <c r="AU98" s="562"/>
      <c r="AV98" s="562"/>
      <c r="AW98" s="562"/>
      <c r="AX98" s="562"/>
      <c r="AY98" s="562"/>
      <c r="AZ98" s="562"/>
      <c r="BA98" s="562"/>
      <c r="BB98" s="562"/>
      <c r="BC98" s="562"/>
      <c r="BD98" s="562"/>
      <c r="BE98" s="562"/>
      <c r="BF98" s="562"/>
      <c r="BG98" s="562"/>
      <c r="BH98" s="562"/>
      <c r="BI98" s="562"/>
      <c r="BJ98" s="562"/>
      <c r="BK98" s="562"/>
      <c r="BL98" s="562"/>
      <c r="BM98" s="562"/>
      <c r="BN98" s="562"/>
      <c r="BO98" s="562"/>
      <c r="BP98" s="562"/>
      <c r="BQ98" s="562"/>
      <c r="BR98" s="562"/>
      <c r="BS98" s="562"/>
      <c r="BT98" s="562"/>
      <c r="BU98" s="562"/>
      <c r="BV98" s="562"/>
      <c r="BW98" s="562"/>
      <c r="BX98" s="562"/>
      <c r="BY98" s="562"/>
      <c r="BZ98" s="562"/>
      <c r="CA98" s="562"/>
      <c r="CB98" s="562"/>
      <c r="CC98" s="562"/>
      <c r="CD98" s="562"/>
      <c r="CE98" s="562"/>
      <c r="CF98" s="562"/>
      <c r="CG98" s="562"/>
      <c r="CH98" s="562"/>
      <c r="CI98" s="562"/>
    </row>
    <row r="99" spans="1:87" s="698" customFormat="1" ht="12.75">
      <c r="A99" s="179" t="s">
        <v>55</v>
      </c>
      <c r="B99" s="41"/>
      <c r="C99" s="41"/>
      <c r="D99" s="41"/>
      <c r="E99" s="41"/>
      <c r="F99" s="38" t="s">
        <v>97</v>
      </c>
      <c r="G99" s="39"/>
      <c r="H99" s="40"/>
      <c r="I99" s="40"/>
      <c r="J99" s="40"/>
      <c r="K99" s="877" t="s">
        <v>98</v>
      </c>
      <c r="L99" s="40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1"/>
      <c r="AS99" s="561"/>
      <c r="AT99" s="561"/>
      <c r="AU99" s="561"/>
      <c r="AV99" s="561"/>
      <c r="AW99" s="561"/>
      <c r="AX99" s="561"/>
      <c r="AY99" s="561"/>
      <c r="AZ99" s="561"/>
      <c r="BA99" s="561"/>
      <c r="BB99" s="561"/>
      <c r="BC99" s="561"/>
      <c r="BD99" s="561"/>
      <c r="BE99" s="561"/>
      <c r="BF99" s="561"/>
      <c r="BG99" s="561"/>
      <c r="BH99" s="561"/>
      <c r="BI99" s="561"/>
      <c r="BJ99" s="561"/>
      <c r="BK99" s="561"/>
      <c r="BL99" s="561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</row>
    <row r="100" spans="1:87" ht="29.25" customHeight="1">
      <c r="A100" s="480" t="s">
        <v>197</v>
      </c>
      <c r="B100" s="223">
        <v>200</v>
      </c>
      <c r="C100" s="223">
        <v>12</v>
      </c>
      <c r="D100" s="223"/>
      <c r="E100" s="223"/>
      <c r="F100" s="621">
        <f>B100*C100</f>
        <v>2400</v>
      </c>
      <c r="G100" s="622"/>
      <c r="H100" s="490"/>
      <c r="I100" s="490"/>
      <c r="J100" s="490"/>
      <c r="K100" s="883"/>
      <c r="L100" s="889">
        <f>F100</f>
        <v>2400</v>
      </c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</row>
    <row r="101" spans="1:87" s="698" customFormat="1" ht="13.5" thickBot="1">
      <c r="A101" s="179" t="s">
        <v>56</v>
      </c>
      <c r="B101" s="41"/>
      <c r="C101" s="41"/>
      <c r="D101" s="41"/>
      <c r="E101" s="41"/>
      <c r="F101" s="573">
        <f>SUM(F100:F100)</f>
        <v>2400</v>
      </c>
      <c r="G101" s="597"/>
      <c r="H101" s="598"/>
      <c r="I101" s="598"/>
      <c r="J101" s="598"/>
      <c r="K101" s="884"/>
      <c r="L101" s="596">
        <f>SUM(L100:L100)</f>
        <v>2400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561"/>
      <c r="X101" s="561"/>
      <c r="Y101" s="561"/>
      <c r="Z101" s="561"/>
      <c r="AA101" s="561"/>
      <c r="AB101" s="561"/>
      <c r="AC101" s="561"/>
      <c r="AD101" s="561"/>
      <c r="AE101" s="561"/>
      <c r="AF101" s="561"/>
      <c r="AG101" s="561"/>
      <c r="AH101" s="561"/>
      <c r="AI101" s="561"/>
      <c r="AJ101" s="561"/>
      <c r="AK101" s="561"/>
      <c r="AL101" s="561"/>
      <c r="AM101" s="561"/>
      <c r="AN101" s="561"/>
      <c r="AO101" s="561"/>
      <c r="AP101" s="561"/>
      <c r="AQ101" s="561"/>
      <c r="AR101" s="561"/>
      <c r="AS101" s="561"/>
      <c r="AT101" s="561"/>
      <c r="AU101" s="561"/>
      <c r="AV101" s="561"/>
      <c r="AW101" s="561"/>
      <c r="AX101" s="561"/>
      <c r="AY101" s="561"/>
      <c r="AZ101" s="561"/>
      <c r="BA101" s="561"/>
      <c r="BB101" s="561"/>
      <c r="BC101" s="561"/>
      <c r="BD101" s="561"/>
      <c r="BE101" s="561"/>
      <c r="BF101" s="561"/>
      <c r="BG101" s="561"/>
      <c r="BH101" s="561"/>
      <c r="BI101" s="561"/>
      <c r="BJ101" s="561"/>
      <c r="BK101" s="561"/>
      <c r="BL101" s="561"/>
      <c r="BM101" s="561"/>
      <c r="BN101" s="561"/>
      <c r="BO101" s="561"/>
      <c r="BP101" s="561"/>
      <c r="BQ101" s="561"/>
      <c r="BR101" s="561"/>
      <c r="BS101" s="561"/>
      <c r="BT101" s="561"/>
      <c r="BU101" s="561"/>
      <c r="BV101" s="561"/>
      <c r="BW101" s="561"/>
      <c r="BX101" s="561"/>
      <c r="BY101" s="561"/>
      <c r="BZ101" s="561"/>
      <c r="CA101" s="561"/>
      <c r="CB101" s="561"/>
      <c r="CC101" s="561"/>
      <c r="CD101" s="561"/>
      <c r="CE101" s="561"/>
      <c r="CF101" s="561"/>
      <c r="CG101" s="561"/>
      <c r="CH101" s="561"/>
      <c r="CI101" s="561"/>
    </row>
    <row r="102" spans="1:87" s="701" customFormat="1" ht="18.75" thickBot="1">
      <c r="A102" s="806" t="s">
        <v>73</v>
      </c>
      <c r="B102" s="807"/>
      <c r="C102" s="807"/>
      <c r="D102" s="807"/>
      <c r="E102" s="808"/>
      <c r="F102" s="575">
        <f>F101+F89</f>
        <v>4800</v>
      </c>
      <c r="G102" s="110"/>
      <c r="H102" s="110"/>
      <c r="I102" s="110"/>
      <c r="J102" s="110"/>
      <c r="K102" s="885"/>
      <c r="L102" s="720">
        <f>L101+L89</f>
        <v>4800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700"/>
      <c r="X102" s="700"/>
      <c r="Y102" s="700"/>
      <c r="Z102" s="700"/>
      <c r="AA102" s="700"/>
      <c r="AB102" s="700"/>
      <c r="AC102" s="700"/>
      <c r="AD102" s="700"/>
      <c r="AE102" s="700"/>
      <c r="AF102" s="700"/>
      <c r="AG102" s="700"/>
      <c r="AH102" s="700"/>
      <c r="AI102" s="700"/>
      <c r="AJ102" s="700"/>
      <c r="AK102" s="700"/>
      <c r="AL102" s="700"/>
      <c r="AM102" s="700"/>
      <c r="AN102" s="700"/>
      <c r="AO102" s="700"/>
      <c r="AP102" s="700"/>
      <c r="AQ102" s="700"/>
      <c r="AR102" s="700"/>
      <c r="AS102" s="700"/>
      <c r="AT102" s="700"/>
      <c r="AU102" s="700"/>
      <c r="AV102" s="700"/>
      <c r="AW102" s="700"/>
      <c r="AX102" s="700"/>
      <c r="AY102" s="700"/>
      <c r="AZ102" s="700"/>
      <c r="BA102" s="700"/>
      <c r="BB102" s="700"/>
      <c r="BC102" s="700"/>
      <c r="BD102" s="700"/>
      <c r="BE102" s="700"/>
      <c r="BF102" s="700"/>
      <c r="BG102" s="700"/>
      <c r="BH102" s="700"/>
      <c r="BI102" s="700"/>
      <c r="BJ102" s="700"/>
      <c r="BK102" s="700"/>
      <c r="BL102" s="700"/>
      <c r="BM102" s="700"/>
      <c r="BN102" s="700"/>
      <c r="BO102" s="700"/>
      <c r="BP102" s="700"/>
      <c r="BQ102" s="700"/>
      <c r="BR102" s="700"/>
      <c r="BS102" s="700"/>
      <c r="BT102" s="700"/>
      <c r="BU102" s="700"/>
      <c r="BV102" s="700"/>
      <c r="BW102" s="700"/>
      <c r="BX102" s="700"/>
      <c r="BY102" s="700"/>
      <c r="BZ102" s="700"/>
      <c r="CA102" s="700"/>
      <c r="CB102" s="700"/>
      <c r="CC102" s="700"/>
      <c r="CD102" s="700"/>
      <c r="CE102" s="700"/>
      <c r="CF102" s="700"/>
      <c r="CG102" s="700"/>
      <c r="CH102" s="700"/>
      <c r="CI102" s="700"/>
    </row>
    <row r="103" spans="1:12" s="34" customFormat="1" ht="18.75" customHeight="1" thickBot="1">
      <c r="A103" s="106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73" s="701" customFormat="1" ht="18.75" thickBot="1">
      <c r="A104" s="806" t="s">
        <v>164</v>
      </c>
      <c r="B104" s="809"/>
      <c r="C104" s="809"/>
      <c r="D104" s="809"/>
      <c r="E104" s="809"/>
      <c r="F104" s="579">
        <f>F102+F63</f>
        <v>53395</v>
      </c>
      <c r="G104" s="169"/>
      <c r="H104" s="169"/>
      <c r="I104" s="169"/>
      <c r="J104" s="169"/>
      <c r="K104" s="169"/>
      <c r="L104" s="756">
        <f>L102+L63</f>
        <v>53395</v>
      </c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0"/>
      <c r="AL104" s="700"/>
      <c r="AM104" s="700"/>
      <c r="AN104" s="700"/>
      <c r="AO104" s="700"/>
      <c r="AP104" s="700"/>
      <c r="AQ104" s="700"/>
      <c r="AR104" s="700"/>
      <c r="AS104" s="700"/>
      <c r="AT104" s="700"/>
      <c r="AU104" s="700"/>
      <c r="AV104" s="700"/>
      <c r="AW104" s="700"/>
      <c r="AX104" s="700"/>
      <c r="AY104" s="700"/>
      <c r="AZ104" s="700"/>
      <c r="BA104" s="700"/>
      <c r="BB104" s="700"/>
      <c r="BC104" s="700"/>
      <c r="BD104" s="700"/>
      <c r="BE104" s="700"/>
      <c r="BF104" s="700"/>
      <c r="BG104" s="700"/>
      <c r="BH104" s="700"/>
      <c r="BI104" s="700"/>
      <c r="BJ104" s="700"/>
      <c r="BK104" s="700"/>
      <c r="BL104" s="700"/>
      <c r="BM104" s="700"/>
      <c r="BN104" s="700"/>
      <c r="BO104" s="700"/>
      <c r="BP104" s="700"/>
      <c r="BQ104" s="700"/>
      <c r="BR104" s="700"/>
      <c r="BS104" s="700"/>
      <c r="BT104" s="700"/>
      <c r="BU104" s="700"/>
    </row>
    <row r="105" spans="1:12" s="31" customFormat="1" ht="18.75" customHeight="1" thickBot="1">
      <c r="A105" s="106"/>
      <c r="L105" s="757"/>
    </row>
    <row r="106" spans="1:73" s="715" customFormat="1" ht="18.75" thickBot="1">
      <c r="A106" s="795" t="s">
        <v>165</v>
      </c>
      <c r="B106" s="796"/>
      <c r="C106" s="796"/>
      <c r="D106" s="796"/>
      <c r="E106" s="797"/>
      <c r="F106" s="576">
        <v>0</v>
      </c>
      <c r="G106" s="184"/>
      <c r="H106" s="184"/>
      <c r="I106" s="184"/>
      <c r="J106" s="184"/>
      <c r="K106" s="184"/>
      <c r="L106" s="758">
        <v>0</v>
      </c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714"/>
      <c r="X106" s="714"/>
      <c r="Y106" s="714"/>
      <c r="Z106" s="714"/>
      <c r="AA106" s="714"/>
      <c r="AB106" s="714"/>
      <c r="AC106" s="714"/>
      <c r="AD106" s="714"/>
      <c r="AE106" s="714"/>
      <c r="AF106" s="714"/>
      <c r="AG106" s="714"/>
      <c r="AH106" s="714"/>
      <c r="AI106" s="714"/>
      <c r="AJ106" s="714"/>
      <c r="AK106" s="714"/>
      <c r="AL106" s="714"/>
      <c r="AM106" s="714"/>
      <c r="AN106" s="714"/>
      <c r="AO106" s="714"/>
      <c r="AP106" s="714"/>
      <c r="AQ106" s="714"/>
      <c r="AR106" s="714"/>
      <c r="AS106" s="714"/>
      <c r="AT106" s="714"/>
      <c r="AU106" s="714"/>
      <c r="AV106" s="714"/>
      <c r="AW106" s="714"/>
      <c r="AX106" s="714"/>
      <c r="AY106" s="714"/>
      <c r="AZ106" s="714"/>
      <c r="BA106" s="714"/>
      <c r="BB106" s="714"/>
      <c r="BC106" s="714"/>
      <c r="BD106" s="714"/>
      <c r="BE106" s="714"/>
      <c r="BF106" s="714"/>
      <c r="BG106" s="714"/>
      <c r="BH106" s="714"/>
      <c r="BI106" s="714"/>
      <c r="BJ106" s="714"/>
      <c r="BK106" s="714"/>
      <c r="BL106" s="714"/>
      <c r="BM106" s="714"/>
      <c r="BN106" s="714"/>
      <c r="BO106" s="714"/>
      <c r="BP106" s="714"/>
      <c r="BQ106" s="714"/>
      <c r="BR106" s="714"/>
      <c r="BS106" s="714"/>
      <c r="BT106" s="714"/>
      <c r="BU106" s="714"/>
    </row>
    <row r="107" spans="1:12" s="35" customFormat="1" ht="18.75" customHeight="1" thickBot="1">
      <c r="A107" s="108"/>
      <c r="B107" s="108"/>
      <c r="C107" s="108"/>
      <c r="D107" s="108"/>
      <c r="E107" s="108"/>
      <c r="L107" s="757"/>
    </row>
    <row r="108" spans="1:73" s="715" customFormat="1" ht="18.75" thickBot="1">
      <c r="A108" s="795" t="s">
        <v>159</v>
      </c>
      <c r="B108" s="796"/>
      <c r="C108" s="796"/>
      <c r="D108" s="796"/>
      <c r="E108" s="797"/>
      <c r="F108" s="713"/>
      <c r="G108" s="184"/>
      <c r="H108" s="184"/>
      <c r="I108" s="184"/>
      <c r="J108" s="184"/>
      <c r="K108" s="184"/>
      <c r="L108" s="759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714"/>
      <c r="X108" s="714"/>
      <c r="Y108" s="714"/>
      <c r="Z108" s="714"/>
      <c r="AA108" s="714"/>
      <c r="AB108" s="714"/>
      <c r="AC108" s="714"/>
      <c r="AD108" s="714"/>
      <c r="AE108" s="714"/>
      <c r="AF108" s="714"/>
      <c r="AG108" s="714"/>
      <c r="AH108" s="714"/>
      <c r="AI108" s="714"/>
      <c r="AJ108" s="714"/>
      <c r="AK108" s="714"/>
      <c r="AL108" s="714"/>
      <c r="AM108" s="714"/>
      <c r="AN108" s="714"/>
      <c r="AO108" s="714"/>
      <c r="AP108" s="714"/>
      <c r="AQ108" s="714"/>
      <c r="AR108" s="714"/>
      <c r="AS108" s="714"/>
      <c r="AT108" s="714"/>
      <c r="AU108" s="714"/>
      <c r="AV108" s="714"/>
      <c r="AW108" s="714"/>
      <c r="AX108" s="714"/>
      <c r="AY108" s="714"/>
      <c r="AZ108" s="714"/>
      <c r="BA108" s="714"/>
      <c r="BB108" s="714"/>
      <c r="BC108" s="714"/>
      <c r="BD108" s="714"/>
      <c r="BE108" s="714"/>
      <c r="BF108" s="714"/>
      <c r="BG108" s="714"/>
      <c r="BH108" s="714"/>
      <c r="BI108" s="714"/>
      <c r="BJ108" s="714"/>
      <c r="BK108" s="714"/>
      <c r="BL108" s="714"/>
      <c r="BM108" s="714"/>
      <c r="BN108" s="714"/>
      <c r="BO108" s="714"/>
      <c r="BP108" s="714"/>
      <c r="BQ108" s="714"/>
      <c r="BR108" s="714"/>
      <c r="BS108" s="714"/>
      <c r="BT108" s="714"/>
      <c r="BU108" s="714"/>
    </row>
    <row r="109" spans="1:12" s="35" customFormat="1" ht="18.75" customHeight="1" thickBot="1">
      <c r="A109" s="107"/>
      <c r="L109" s="757"/>
    </row>
    <row r="110" spans="1:73" s="716" customFormat="1" ht="18.75" thickBot="1">
      <c r="A110" s="798" t="s">
        <v>108</v>
      </c>
      <c r="B110" s="798"/>
      <c r="C110" s="798"/>
      <c r="D110" s="798"/>
      <c r="E110" s="799"/>
      <c r="F110" s="577">
        <f>2/100*F104</f>
        <v>1067.9</v>
      </c>
      <c r="G110" s="193"/>
      <c r="H110" s="190"/>
      <c r="I110" s="190"/>
      <c r="J110" s="191"/>
      <c r="K110" s="109"/>
      <c r="L110" s="760">
        <f>2/100*L104</f>
        <v>1067.9</v>
      </c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8"/>
      <c r="AX110" s="478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8"/>
      <c r="BQ110" s="478"/>
      <c r="BR110" s="478"/>
      <c r="BS110" s="478"/>
      <c r="BT110" s="478"/>
      <c r="BU110" s="478"/>
    </row>
    <row r="111" spans="1:12" s="35" customFormat="1" ht="18.75" customHeight="1" thickBot="1">
      <c r="A111" s="77"/>
      <c r="B111" s="77"/>
      <c r="C111" s="77"/>
      <c r="D111" s="77"/>
      <c r="E111" s="77"/>
      <c r="L111" s="757"/>
    </row>
    <row r="112" spans="1:73" s="716" customFormat="1" ht="18.75" thickBot="1">
      <c r="A112" s="798" t="s">
        <v>166</v>
      </c>
      <c r="B112" s="798"/>
      <c r="C112" s="798"/>
      <c r="D112" s="798"/>
      <c r="E112" s="799"/>
      <c r="F112" s="578">
        <f>F104-F110</f>
        <v>52327.1</v>
      </c>
      <c r="G112" s="193"/>
      <c r="H112" s="190"/>
      <c r="I112" s="190"/>
      <c r="J112" s="191"/>
      <c r="K112" s="109"/>
      <c r="L112" s="761">
        <f>L104-L110</f>
        <v>52327.1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  <c r="AG112" s="478"/>
      <c r="AH112" s="478"/>
      <c r="AI112" s="478"/>
      <c r="AJ112" s="478"/>
      <c r="AK112" s="478"/>
      <c r="AL112" s="478"/>
      <c r="AM112" s="478"/>
      <c r="AN112" s="478"/>
      <c r="AO112" s="478"/>
      <c r="AP112" s="478"/>
      <c r="AQ112" s="478"/>
      <c r="AR112" s="478"/>
      <c r="AS112" s="478"/>
      <c r="AT112" s="478"/>
      <c r="AU112" s="478"/>
      <c r="AV112" s="478"/>
      <c r="AW112" s="478"/>
      <c r="AX112" s="478"/>
      <c r="AY112" s="478"/>
      <c r="AZ112" s="478"/>
      <c r="BA112" s="478"/>
      <c r="BB112" s="478"/>
      <c r="BC112" s="478"/>
      <c r="BD112" s="478"/>
      <c r="BE112" s="478"/>
      <c r="BF112" s="478"/>
      <c r="BG112" s="478"/>
      <c r="BH112" s="478"/>
      <c r="BI112" s="478"/>
      <c r="BJ112" s="478"/>
      <c r="BK112" s="478"/>
      <c r="BL112" s="478"/>
      <c r="BM112" s="478"/>
      <c r="BN112" s="478"/>
      <c r="BO112" s="478"/>
      <c r="BP112" s="478"/>
      <c r="BQ112" s="478"/>
      <c r="BR112" s="478"/>
      <c r="BS112" s="478"/>
      <c r="BT112" s="478"/>
      <c r="BU112" s="478"/>
    </row>
    <row r="113" spans="1:73" s="26" customFormat="1" ht="18">
      <c r="A113" s="794" t="s">
        <v>315</v>
      </c>
      <c r="B113" s="794"/>
      <c r="C113" s="794"/>
      <c r="D113" s="794"/>
      <c r="E113" s="794"/>
      <c r="F113" s="718">
        <v>89392</v>
      </c>
      <c r="G113" s="719"/>
      <c r="H113" s="719"/>
      <c r="I113" s="719"/>
      <c r="J113" s="719"/>
      <c r="K113" s="719"/>
      <c r="L113" s="718">
        <v>89392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</row>
    <row r="114" spans="1:73" s="26" customFormat="1" ht="18">
      <c r="A114" s="753"/>
      <c r="B114" s="753"/>
      <c r="C114" s="753"/>
      <c r="D114" s="753"/>
      <c r="E114" s="753"/>
      <c r="F114" s="754"/>
      <c r="G114" s="77"/>
      <c r="H114" s="77"/>
      <c r="I114" s="77"/>
      <c r="J114" s="77"/>
      <c r="K114" s="77"/>
      <c r="L114" s="754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</row>
  </sheetData>
  <sheetProtection/>
  <mergeCells count="21">
    <mergeCell ref="A113:E113"/>
    <mergeCell ref="G26:K26"/>
    <mergeCell ref="G5:K5"/>
    <mergeCell ref="A5:E5"/>
    <mergeCell ref="A65:E65"/>
    <mergeCell ref="A24:E24"/>
    <mergeCell ref="A37:E37"/>
    <mergeCell ref="A61:E61"/>
    <mergeCell ref="A63:E63"/>
    <mergeCell ref="A39:E39"/>
    <mergeCell ref="A2:L2"/>
    <mergeCell ref="A102:E102"/>
    <mergeCell ref="A104:E104"/>
    <mergeCell ref="A26:E26"/>
    <mergeCell ref="B3:F3"/>
    <mergeCell ref="G3:K3"/>
    <mergeCell ref="L3:L4"/>
    <mergeCell ref="A106:E106"/>
    <mergeCell ref="A108:E108"/>
    <mergeCell ref="A110:E110"/>
    <mergeCell ref="A112:E112"/>
  </mergeCells>
  <printOptions/>
  <pageMargins left="0.75" right="0.75" top="1" bottom="1" header="0.5" footer="0.5"/>
  <pageSetup horizontalDpi="600" verticalDpi="600" orientation="landscape" scale="42" r:id="rId1"/>
  <headerFooter alignWithMargins="0">
    <oddHeader>&amp;RAnexa 1 - Bugetul detaliat al proiectului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S121"/>
  <sheetViews>
    <sheetView view="pageBreakPreview" zoomScale="85" zoomScaleSheetLayoutView="85" zoomScalePageLayoutView="0" workbookViewId="0" topLeftCell="A1">
      <pane ySplit="4" topLeftCell="BM110" activePane="bottomLeft" state="frozen"/>
      <selection pane="topLeft" activeCell="A1" sqref="A1"/>
      <selection pane="bottomLeft" activeCell="G102" sqref="G102"/>
    </sheetView>
  </sheetViews>
  <sheetFormatPr defaultColWidth="9.140625" defaultRowHeight="12.75"/>
  <cols>
    <col min="1" max="1" width="41.28125" style="56" customWidth="1"/>
    <col min="2" max="2" width="16.7109375" style="32" customWidth="1"/>
    <col min="3" max="3" width="17.28125" style="32" customWidth="1"/>
    <col min="4" max="4" width="15.421875" style="32" customWidth="1"/>
    <col min="5" max="5" width="12.140625" style="32" customWidth="1"/>
    <col min="6" max="6" width="17.7109375" style="731" customWidth="1"/>
    <col min="7" max="7" width="15.28125" style="32" customWidth="1"/>
    <col min="8" max="8" width="14.7109375" style="32" customWidth="1"/>
    <col min="9" max="9" width="13.7109375" style="32" customWidth="1"/>
    <col min="10" max="10" width="10.00390625" style="32" customWidth="1"/>
    <col min="11" max="11" width="14.421875" style="32" customWidth="1"/>
    <col min="12" max="12" width="18.7109375" style="32" customWidth="1"/>
    <col min="13" max="13" width="18.57421875" style="32" customWidth="1"/>
    <col min="14" max="14" width="13.140625" style="31" customWidth="1"/>
    <col min="15" max="15" width="14.57421875" style="31" customWidth="1"/>
    <col min="16" max="16" width="12.57421875" style="31" customWidth="1"/>
    <col min="17" max="17" width="12.7109375" style="31" customWidth="1"/>
    <col min="18" max="22" width="13.140625" style="31" customWidth="1"/>
    <col min="23" max="23" width="12.57421875" style="31" customWidth="1"/>
    <col min="24" max="104" width="9.140625" style="31" customWidth="1"/>
    <col min="105" max="16384" width="9.140625" style="32" customWidth="1"/>
  </cols>
  <sheetData>
    <row r="2" spans="1:104" s="28" customFormat="1" ht="43.5" customHeight="1" thickBot="1">
      <c r="A2" s="805" t="s">
        <v>169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36"/>
      <c r="M2" s="3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</row>
    <row r="3" spans="1:118" s="30" customFormat="1" ht="19.5" customHeight="1" thickTop="1">
      <c r="A3" s="54"/>
      <c r="B3" s="802" t="s">
        <v>92</v>
      </c>
      <c r="C3" s="800"/>
      <c r="D3" s="800"/>
      <c r="E3" s="800"/>
      <c r="F3" s="800"/>
      <c r="G3" s="802" t="s">
        <v>93</v>
      </c>
      <c r="H3" s="800"/>
      <c r="I3" s="800"/>
      <c r="J3" s="800"/>
      <c r="K3" s="800"/>
      <c r="L3" s="835" t="s">
        <v>94</v>
      </c>
      <c r="M3" s="828" t="s">
        <v>176</v>
      </c>
      <c r="N3" s="800"/>
      <c r="O3" s="801"/>
      <c r="P3" s="801"/>
      <c r="Q3" s="801"/>
      <c r="R3" s="801"/>
      <c r="S3" s="801"/>
      <c r="T3" s="801"/>
      <c r="U3" s="801"/>
      <c r="V3" s="801"/>
      <c r="W3" s="834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</row>
    <row r="4" spans="1:118" ht="33.75" customHeight="1" thickBot="1">
      <c r="A4" s="80"/>
      <c r="B4" s="29"/>
      <c r="C4" s="29"/>
      <c r="D4" s="29"/>
      <c r="E4" s="29"/>
      <c r="F4" s="732"/>
      <c r="G4" s="29"/>
      <c r="H4" s="29"/>
      <c r="I4" s="29"/>
      <c r="J4" s="29"/>
      <c r="K4" s="29"/>
      <c r="L4" s="836"/>
      <c r="M4" s="829"/>
      <c r="N4" s="461" t="s">
        <v>35</v>
      </c>
      <c r="O4" s="81" t="s">
        <v>36</v>
      </c>
      <c r="P4" s="81" t="s">
        <v>37</v>
      </c>
      <c r="Q4" s="81" t="s">
        <v>38</v>
      </c>
      <c r="R4" s="81" t="s">
        <v>39</v>
      </c>
      <c r="S4" s="81" t="s">
        <v>190</v>
      </c>
      <c r="T4" s="81" t="s">
        <v>191</v>
      </c>
      <c r="U4" s="81" t="s">
        <v>192</v>
      </c>
      <c r="V4" s="81" t="s">
        <v>193</v>
      </c>
      <c r="W4" s="82" t="s">
        <v>194</v>
      </c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</row>
    <row r="5" spans="1:118" ht="23.25" customHeight="1" thickBot="1">
      <c r="A5" s="815" t="s">
        <v>167</v>
      </c>
      <c r="B5" s="814"/>
      <c r="C5" s="814"/>
      <c r="D5" s="814"/>
      <c r="E5" s="814"/>
      <c r="F5" s="111"/>
      <c r="G5" s="813" t="s">
        <v>113</v>
      </c>
      <c r="H5" s="814"/>
      <c r="I5" s="814"/>
      <c r="J5" s="814"/>
      <c r="K5" s="814"/>
      <c r="L5" s="459"/>
      <c r="M5" s="829"/>
      <c r="N5" s="462"/>
      <c r="O5" s="94"/>
      <c r="P5" s="94"/>
      <c r="Q5" s="94"/>
      <c r="R5" s="94"/>
      <c r="S5" s="94"/>
      <c r="T5" s="94"/>
      <c r="U5" s="94"/>
      <c r="V5" s="94"/>
      <c r="W5" s="94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</row>
    <row r="6" spans="1:118" ht="54.75" customHeight="1" thickBot="1">
      <c r="A6" s="83" t="s">
        <v>117</v>
      </c>
      <c r="B6" s="48" t="s">
        <v>115</v>
      </c>
      <c r="C6" s="48" t="s">
        <v>114</v>
      </c>
      <c r="D6" s="48"/>
      <c r="E6" s="49"/>
      <c r="F6" s="733" t="s">
        <v>97</v>
      </c>
      <c r="G6" s="50" t="s">
        <v>115</v>
      </c>
      <c r="H6" s="51" t="s">
        <v>114</v>
      </c>
      <c r="I6" s="51"/>
      <c r="J6" s="52"/>
      <c r="K6" s="53" t="s">
        <v>98</v>
      </c>
      <c r="L6" s="466"/>
      <c r="M6" s="173"/>
      <c r="N6" s="394"/>
      <c r="O6" s="174"/>
      <c r="P6" s="174"/>
      <c r="Q6" s="174"/>
      <c r="R6" s="174"/>
      <c r="S6" s="174"/>
      <c r="T6" s="174"/>
      <c r="U6" s="174"/>
      <c r="V6" s="466"/>
      <c r="W6" s="174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</row>
    <row r="7" spans="1:118" ht="24" customHeight="1">
      <c r="A7" s="601"/>
      <c r="B7" s="200"/>
      <c r="C7" s="200"/>
      <c r="D7" s="200"/>
      <c r="E7" s="201"/>
      <c r="F7" s="721"/>
      <c r="G7" s="202"/>
      <c r="H7" s="200"/>
      <c r="I7" s="200"/>
      <c r="J7" s="200"/>
      <c r="K7" s="203"/>
      <c r="L7" s="201"/>
      <c r="M7" s="274"/>
      <c r="N7" s="260"/>
      <c r="O7" s="205"/>
      <c r="P7" s="205"/>
      <c r="Q7" s="205"/>
      <c r="R7" s="205"/>
      <c r="S7" s="205"/>
      <c r="T7" s="206"/>
      <c r="U7" s="205"/>
      <c r="V7" s="201"/>
      <c r="W7" s="206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</row>
    <row r="8" spans="1:118" ht="24" customHeight="1">
      <c r="A8" s="602"/>
      <c r="B8" s="207"/>
      <c r="C8" s="207"/>
      <c r="D8" s="207"/>
      <c r="E8" s="208"/>
      <c r="F8" s="722"/>
      <c r="G8" s="209"/>
      <c r="H8" s="210"/>
      <c r="I8" s="210"/>
      <c r="J8" s="210"/>
      <c r="K8" s="211"/>
      <c r="L8" s="208"/>
      <c r="M8" s="274"/>
      <c r="N8" s="260"/>
      <c r="O8" s="205"/>
      <c r="P8" s="205"/>
      <c r="Q8" s="205"/>
      <c r="R8" s="205"/>
      <c r="S8" s="205"/>
      <c r="T8" s="206"/>
      <c r="U8" s="205"/>
      <c r="V8" s="208"/>
      <c r="W8" s="206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</row>
    <row r="9" spans="1:118" ht="25.5" customHeight="1" thickBot="1">
      <c r="A9" s="504" t="s">
        <v>116</v>
      </c>
      <c r="B9" s="48"/>
      <c r="C9" s="48"/>
      <c r="D9" s="48"/>
      <c r="E9" s="49"/>
      <c r="F9" s="723">
        <f>SUM(F7:F8)</f>
        <v>0</v>
      </c>
      <c r="G9" s="242"/>
      <c r="H9" s="243"/>
      <c r="I9" s="243"/>
      <c r="J9" s="243"/>
      <c r="K9" s="244">
        <f>SUM(K7:K8)</f>
        <v>0</v>
      </c>
      <c r="L9" s="366">
        <f>SUM(L7:L8)</f>
        <v>0</v>
      </c>
      <c r="M9" s="467"/>
      <c r="N9" s="395"/>
      <c r="O9" s="245"/>
      <c r="P9" s="245"/>
      <c r="Q9" s="245"/>
      <c r="R9" s="245"/>
      <c r="S9" s="245"/>
      <c r="T9" s="246"/>
      <c r="U9" s="245"/>
      <c r="V9" s="366"/>
      <c r="W9" s="246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ht="24.75" customHeight="1">
      <c r="A10" s="257" t="s">
        <v>118</v>
      </c>
      <c r="B10" s="250"/>
      <c r="C10" s="250"/>
      <c r="D10" s="250"/>
      <c r="E10" s="250"/>
      <c r="F10" s="727"/>
      <c r="G10" s="380"/>
      <c r="H10" s="251"/>
      <c r="I10" s="251"/>
      <c r="J10" s="251"/>
      <c r="K10" s="381"/>
      <c r="L10" s="445"/>
      <c r="M10" s="418"/>
      <c r="N10" s="396"/>
      <c r="O10" s="252"/>
      <c r="P10" s="252"/>
      <c r="Q10" s="252"/>
      <c r="R10" s="252"/>
      <c r="S10" s="252"/>
      <c r="T10" s="252"/>
      <c r="U10" s="252"/>
      <c r="V10" s="445"/>
      <c r="W10" s="252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28.5" customHeight="1">
      <c r="A11" s="255" t="s">
        <v>119</v>
      </c>
      <c r="B11" s="365" t="s">
        <v>160</v>
      </c>
      <c r="C11" s="365" t="s">
        <v>161</v>
      </c>
      <c r="D11" s="253"/>
      <c r="E11" s="253"/>
      <c r="F11" s="734"/>
      <c r="G11" s="382" t="s">
        <v>160</v>
      </c>
      <c r="H11" s="365" t="s">
        <v>162</v>
      </c>
      <c r="I11" s="254"/>
      <c r="J11" s="254"/>
      <c r="K11" s="383"/>
      <c r="L11" s="446"/>
      <c r="M11" s="419"/>
      <c r="N11" s="397"/>
      <c r="O11" s="176"/>
      <c r="P11" s="176"/>
      <c r="Q11" s="176"/>
      <c r="R11" s="176"/>
      <c r="S11" s="176"/>
      <c r="T11" s="176"/>
      <c r="U11" s="176"/>
      <c r="V11" s="446"/>
      <c r="W11" s="176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</row>
    <row r="12" spans="1:118" ht="44.25" customHeight="1" thickBot="1">
      <c r="A12" s="256" t="s">
        <v>120</v>
      </c>
      <c r="B12" s="210"/>
      <c r="C12" s="210"/>
      <c r="D12" s="210"/>
      <c r="E12" s="210"/>
      <c r="F12" s="724"/>
      <c r="G12" s="384"/>
      <c r="H12" s="249"/>
      <c r="I12" s="249"/>
      <c r="J12" s="249"/>
      <c r="K12" s="385"/>
      <c r="L12" s="369"/>
      <c r="M12" s="420"/>
      <c r="N12" s="398"/>
      <c r="O12" s="214"/>
      <c r="P12" s="214"/>
      <c r="Q12" s="214"/>
      <c r="R12" s="214"/>
      <c r="S12" s="214"/>
      <c r="T12" s="214"/>
      <c r="U12" s="214"/>
      <c r="V12" s="369"/>
      <c r="W12" s="214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</row>
    <row r="13" spans="1:118" ht="24" customHeight="1" thickBot="1">
      <c r="A13" s="469" t="s">
        <v>211</v>
      </c>
      <c r="B13" s="489">
        <v>3000</v>
      </c>
      <c r="C13" s="489">
        <v>7</v>
      </c>
      <c r="D13" s="489"/>
      <c r="E13" s="489"/>
      <c r="F13" s="896">
        <f>B13*C13</f>
        <v>21000</v>
      </c>
      <c r="G13" s="384"/>
      <c r="H13" s="249"/>
      <c r="I13" s="249"/>
      <c r="J13" s="249"/>
      <c r="K13" s="385"/>
      <c r="L13" s="369">
        <f>F13</f>
        <v>21000</v>
      </c>
      <c r="M13" s="420"/>
      <c r="N13" s="398"/>
      <c r="O13" s="214"/>
      <c r="P13" s="214"/>
      <c r="Q13" s="214"/>
      <c r="R13" s="214"/>
      <c r="S13" s="214"/>
      <c r="T13" s="214"/>
      <c r="U13" s="214"/>
      <c r="V13" s="369"/>
      <c r="W13" s="214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</row>
    <row r="14" spans="1:118" ht="24" customHeight="1" thickBot="1">
      <c r="A14" s="635" t="s">
        <v>212</v>
      </c>
      <c r="B14" s="489">
        <v>3000</v>
      </c>
      <c r="C14" s="489">
        <v>7</v>
      </c>
      <c r="D14" s="489"/>
      <c r="E14" s="489"/>
      <c r="F14" s="896">
        <f>B14*C14</f>
        <v>21000</v>
      </c>
      <c r="G14" s="384"/>
      <c r="H14" s="249"/>
      <c r="I14" s="249"/>
      <c r="J14" s="249"/>
      <c r="K14" s="385"/>
      <c r="L14" s="369">
        <f>F14</f>
        <v>21000</v>
      </c>
      <c r="M14" s="420"/>
      <c r="N14" s="398"/>
      <c r="O14" s="214"/>
      <c r="P14" s="214"/>
      <c r="Q14" s="214"/>
      <c r="R14" s="214"/>
      <c r="S14" s="214"/>
      <c r="T14" s="214"/>
      <c r="U14" s="214"/>
      <c r="V14" s="369"/>
      <c r="W14" s="214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</row>
    <row r="15" spans="1:118" ht="24" customHeight="1" thickBot="1">
      <c r="A15" s="635" t="s">
        <v>213</v>
      </c>
      <c r="B15" s="489">
        <v>3000</v>
      </c>
      <c r="C15" s="489">
        <v>7</v>
      </c>
      <c r="D15" s="489"/>
      <c r="E15" s="489"/>
      <c r="F15" s="896">
        <f>B15*C15</f>
        <v>21000</v>
      </c>
      <c r="G15" s="384"/>
      <c r="H15" s="249"/>
      <c r="I15" s="249"/>
      <c r="J15" s="249"/>
      <c r="K15" s="385"/>
      <c r="L15" s="369">
        <f>F15</f>
        <v>21000</v>
      </c>
      <c r="M15" s="420"/>
      <c r="N15" s="398"/>
      <c r="O15" s="214"/>
      <c r="P15" s="214"/>
      <c r="Q15" s="214"/>
      <c r="R15" s="214"/>
      <c r="S15" s="214"/>
      <c r="T15" s="214"/>
      <c r="U15" s="214"/>
      <c r="V15" s="369"/>
      <c r="W15" s="214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</row>
    <row r="16" spans="1:118" ht="24" customHeight="1">
      <c r="A16" s="635" t="s">
        <v>214</v>
      </c>
      <c r="B16" s="489">
        <v>2073</v>
      </c>
      <c r="C16" s="489">
        <v>7</v>
      </c>
      <c r="D16" s="489"/>
      <c r="E16" s="489"/>
      <c r="F16" s="896">
        <f>B16*C16</f>
        <v>14511</v>
      </c>
      <c r="G16" s="384"/>
      <c r="H16" s="249"/>
      <c r="I16" s="249"/>
      <c r="J16" s="249"/>
      <c r="K16" s="385"/>
      <c r="L16" s="369">
        <f>F16</f>
        <v>14511</v>
      </c>
      <c r="M16" s="420"/>
      <c r="N16" s="398"/>
      <c r="O16" s="214"/>
      <c r="P16" s="214"/>
      <c r="Q16" s="214"/>
      <c r="R16" s="214"/>
      <c r="S16" s="214"/>
      <c r="T16" s="214"/>
      <c r="U16" s="214"/>
      <c r="V16" s="369"/>
      <c r="W16" s="214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</row>
    <row r="17" spans="1:118" ht="40.5" customHeight="1" thickBot="1">
      <c r="A17" s="256" t="s">
        <v>121</v>
      </c>
      <c r="B17" s="210"/>
      <c r="C17" s="210"/>
      <c r="D17" s="210"/>
      <c r="E17" s="210"/>
      <c r="F17" s="369"/>
      <c r="G17" s="384"/>
      <c r="H17" s="249"/>
      <c r="I17" s="249"/>
      <c r="J17" s="249"/>
      <c r="K17" s="385"/>
      <c r="L17" s="369"/>
      <c r="M17" s="420"/>
      <c r="N17" s="398"/>
      <c r="O17" s="214"/>
      <c r="P17" s="214"/>
      <c r="Q17" s="214"/>
      <c r="R17" s="214"/>
      <c r="S17" s="214"/>
      <c r="T17" s="214"/>
      <c r="U17" s="214"/>
      <c r="V17" s="369"/>
      <c r="W17" s="214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</row>
    <row r="18" spans="1:118" ht="24" customHeight="1" thickBot="1">
      <c r="A18" s="256" t="s">
        <v>215</v>
      </c>
      <c r="B18" s="489">
        <v>6500</v>
      </c>
      <c r="C18" s="489">
        <v>7</v>
      </c>
      <c r="D18" s="489"/>
      <c r="E18" s="489"/>
      <c r="F18" s="897">
        <f>B18*C18</f>
        <v>45500</v>
      </c>
      <c r="G18" s="384"/>
      <c r="H18" s="249"/>
      <c r="I18" s="249"/>
      <c r="J18" s="249"/>
      <c r="K18" s="385"/>
      <c r="L18" s="369">
        <f>F18</f>
        <v>45500</v>
      </c>
      <c r="M18" s="420"/>
      <c r="N18" s="398"/>
      <c r="O18" s="214"/>
      <c r="P18" s="214"/>
      <c r="Q18" s="214"/>
      <c r="R18" s="214"/>
      <c r="S18" s="214"/>
      <c r="T18" s="214"/>
      <c r="U18" s="214"/>
      <c r="V18" s="369"/>
      <c r="W18" s="214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</row>
    <row r="19" spans="1:118" ht="24" customHeight="1">
      <c r="A19" s="469" t="s">
        <v>216</v>
      </c>
      <c r="B19" s="489">
        <v>1495</v>
      </c>
      <c r="C19" s="489">
        <v>7</v>
      </c>
      <c r="D19" s="489"/>
      <c r="E19" s="489"/>
      <c r="F19" s="897">
        <f>B19*C19</f>
        <v>10465</v>
      </c>
      <c r="G19" s="384"/>
      <c r="H19" s="249"/>
      <c r="I19" s="249"/>
      <c r="J19" s="249"/>
      <c r="K19" s="385"/>
      <c r="L19" s="369">
        <f>F19</f>
        <v>10465</v>
      </c>
      <c r="M19" s="420"/>
      <c r="N19" s="398"/>
      <c r="O19" s="214"/>
      <c r="P19" s="214"/>
      <c r="Q19" s="214"/>
      <c r="R19" s="214"/>
      <c r="S19" s="214"/>
      <c r="T19" s="214"/>
      <c r="U19" s="214"/>
      <c r="V19" s="369"/>
      <c r="W19" s="214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</row>
    <row r="20" spans="1:118" ht="37.5" customHeight="1">
      <c r="A20" s="278" t="s">
        <v>129</v>
      </c>
      <c r="B20" s="263"/>
      <c r="C20" s="263"/>
      <c r="D20" s="263"/>
      <c r="E20" s="263"/>
      <c r="F20" s="279">
        <f>SUM(F13:F19)</f>
        <v>133476</v>
      </c>
      <c r="G20" s="386"/>
      <c r="H20" s="280"/>
      <c r="I20" s="280"/>
      <c r="J20" s="280"/>
      <c r="K20" s="387"/>
      <c r="L20" s="279">
        <f>SUM(L13:L19)</f>
        <v>133476</v>
      </c>
      <c r="M20" s="421"/>
      <c r="N20" s="281"/>
      <c r="O20" s="262"/>
      <c r="P20" s="262"/>
      <c r="Q20" s="262"/>
      <c r="R20" s="262"/>
      <c r="S20" s="262"/>
      <c r="T20" s="282"/>
      <c r="U20" s="262"/>
      <c r="V20" s="279"/>
      <c r="W20" s="282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</row>
    <row r="21" spans="1:118" ht="51" customHeight="1">
      <c r="A21" s="84" t="s">
        <v>122</v>
      </c>
      <c r="B21" s="61"/>
      <c r="C21" s="62"/>
      <c r="D21" s="63"/>
      <c r="E21" s="63"/>
      <c r="F21" s="736"/>
      <c r="G21" s="65"/>
      <c r="H21" s="62"/>
      <c r="I21" s="62"/>
      <c r="J21" s="62"/>
      <c r="K21" s="66"/>
      <c r="L21" s="447"/>
      <c r="M21" s="247"/>
      <c r="N21" s="399"/>
      <c r="O21" s="61"/>
      <c r="P21" s="61"/>
      <c r="Q21" s="61"/>
      <c r="R21" s="61"/>
      <c r="S21" s="61"/>
      <c r="T21" s="248"/>
      <c r="U21" s="61"/>
      <c r="V21" s="447"/>
      <c r="W21" s="248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1:118" ht="24.75" customHeight="1">
      <c r="A22" s="213" t="s">
        <v>78</v>
      </c>
      <c r="B22" s="214" t="s">
        <v>6</v>
      </c>
      <c r="C22" s="210" t="s">
        <v>7</v>
      </c>
      <c r="D22" s="215" t="s">
        <v>8</v>
      </c>
      <c r="E22" s="215" t="s">
        <v>9</v>
      </c>
      <c r="F22" s="722" t="s">
        <v>97</v>
      </c>
      <c r="G22" s="216" t="s">
        <v>6</v>
      </c>
      <c r="H22" s="210" t="s">
        <v>7</v>
      </c>
      <c r="I22" s="215" t="s">
        <v>8</v>
      </c>
      <c r="J22" s="215" t="s">
        <v>9</v>
      </c>
      <c r="K22" s="217" t="s">
        <v>98</v>
      </c>
      <c r="L22" s="440"/>
      <c r="M22" s="204"/>
      <c r="N22" s="400"/>
      <c r="O22" s="210"/>
      <c r="P22" s="210"/>
      <c r="Q22" s="210"/>
      <c r="R22" s="210"/>
      <c r="S22" s="210"/>
      <c r="T22" s="211"/>
      <c r="U22" s="210"/>
      <c r="V22" s="440"/>
      <c r="W22" s="21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</row>
    <row r="23" spans="1:118" ht="47.25" customHeight="1">
      <c r="A23" s="470" t="s">
        <v>337</v>
      </c>
      <c r="B23" s="506">
        <v>1</v>
      </c>
      <c r="C23" s="507">
        <v>100</v>
      </c>
      <c r="D23" s="508">
        <v>10</v>
      </c>
      <c r="E23" s="509"/>
      <c r="F23" s="510">
        <f>B23*C23*D23</f>
        <v>1000</v>
      </c>
      <c r="G23" s="511"/>
      <c r="H23" s="512"/>
      <c r="I23" s="512"/>
      <c r="J23" s="512"/>
      <c r="K23" s="513"/>
      <c r="L23" s="536"/>
      <c r="M23" s="514"/>
      <c r="N23" s="515"/>
      <c r="O23" s="516"/>
      <c r="P23" s="516"/>
      <c r="Q23" s="516"/>
      <c r="R23" s="516"/>
      <c r="S23" s="516"/>
      <c r="T23" s="517"/>
      <c r="U23" s="516"/>
      <c r="V23" s="536"/>
      <c r="W23" s="517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</row>
    <row r="24" spans="1:118" ht="24" customHeight="1">
      <c r="A24" s="505" t="s">
        <v>123</v>
      </c>
      <c r="B24" s="506"/>
      <c r="C24" s="507"/>
      <c r="D24" s="508"/>
      <c r="E24" s="509"/>
      <c r="F24" s="510">
        <f>B24*C24*D24</f>
        <v>0</v>
      </c>
      <c r="G24" s="511"/>
      <c r="H24" s="512"/>
      <c r="I24" s="512"/>
      <c r="J24" s="512"/>
      <c r="K24" s="513"/>
      <c r="L24" s="536"/>
      <c r="M24" s="514"/>
      <c r="N24" s="515"/>
      <c r="O24" s="516"/>
      <c r="P24" s="516"/>
      <c r="Q24" s="516"/>
      <c r="R24" s="516"/>
      <c r="S24" s="516"/>
      <c r="T24" s="517"/>
      <c r="U24" s="516"/>
      <c r="V24" s="536"/>
      <c r="W24" s="517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</row>
    <row r="25" spans="1:118" ht="24" customHeight="1">
      <c r="A25" s="532" t="s">
        <v>5</v>
      </c>
      <c r="B25" s="506"/>
      <c r="C25" s="224"/>
      <c r="D25" s="508"/>
      <c r="E25" s="508"/>
      <c r="F25" s="510">
        <f>B25*C25*D25</f>
        <v>0</v>
      </c>
      <c r="G25" s="511"/>
      <c r="H25" s="512"/>
      <c r="I25" s="512"/>
      <c r="J25" s="512"/>
      <c r="K25" s="513"/>
      <c r="L25" s="536"/>
      <c r="M25" s="514"/>
      <c r="N25" s="515"/>
      <c r="O25" s="516"/>
      <c r="P25" s="516"/>
      <c r="Q25" s="516"/>
      <c r="R25" s="516"/>
      <c r="S25" s="516"/>
      <c r="T25" s="517"/>
      <c r="U25" s="516"/>
      <c r="V25" s="536"/>
      <c r="W25" s="517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</row>
    <row r="26" spans="1:118" ht="24" customHeight="1">
      <c r="A26" s="505" t="s">
        <v>34</v>
      </c>
      <c r="B26" s="506"/>
      <c r="C26" s="224"/>
      <c r="D26" s="508"/>
      <c r="E26" s="508"/>
      <c r="F26" s="510">
        <f>B26*C26*D26</f>
        <v>0</v>
      </c>
      <c r="G26" s="511"/>
      <c r="H26" s="512"/>
      <c r="I26" s="512"/>
      <c r="J26" s="512"/>
      <c r="K26" s="513"/>
      <c r="L26" s="536"/>
      <c r="M26" s="514"/>
      <c r="N26" s="515"/>
      <c r="O26" s="516"/>
      <c r="P26" s="516"/>
      <c r="Q26" s="516"/>
      <c r="R26" s="516"/>
      <c r="S26" s="516"/>
      <c r="T26" s="517"/>
      <c r="U26" s="516"/>
      <c r="V26" s="536"/>
      <c r="W26" s="517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</row>
    <row r="27" spans="1:118" ht="26.25">
      <c r="A27" s="264" t="s">
        <v>124</v>
      </c>
      <c r="B27" s="518"/>
      <c r="C27" s="265"/>
      <c r="D27" s="519"/>
      <c r="E27" s="519"/>
      <c r="F27" s="725">
        <f>SUM(F23:F26)</f>
        <v>1000</v>
      </c>
      <c r="G27" s="266"/>
      <c r="H27" s="267"/>
      <c r="I27" s="267"/>
      <c r="J27" s="267"/>
      <c r="K27" s="268">
        <f>SUM(K23:K26)</f>
        <v>0</v>
      </c>
      <c r="L27" s="448">
        <f>F27</f>
        <v>1000</v>
      </c>
      <c r="M27" s="269">
        <v>193.55</v>
      </c>
      <c r="N27" s="790">
        <f>L27*24/124</f>
        <v>193.5483870967742</v>
      </c>
      <c r="O27" s="270"/>
      <c r="P27" s="270"/>
      <c r="Q27" s="270"/>
      <c r="R27" s="270"/>
      <c r="S27" s="270"/>
      <c r="T27" s="271"/>
      <c r="U27" s="270"/>
      <c r="V27" s="448"/>
      <c r="W27" s="27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</row>
    <row r="28" spans="1:118" ht="89.25">
      <c r="A28" s="213" t="s">
        <v>79</v>
      </c>
      <c r="B28" s="214" t="s">
        <v>10</v>
      </c>
      <c r="C28" s="210" t="s">
        <v>11</v>
      </c>
      <c r="D28" s="225" t="s">
        <v>12</v>
      </c>
      <c r="E28" s="520"/>
      <c r="F28" s="208" t="s">
        <v>97</v>
      </c>
      <c r="G28" s="216" t="s">
        <v>10</v>
      </c>
      <c r="H28" s="210" t="s">
        <v>11</v>
      </c>
      <c r="I28" s="225" t="s">
        <v>12</v>
      </c>
      <c r="J28" s="520" t="s">
        <v>9</v>
      </c>
      <c r="K28" s="217" t="s">
        <v>98</v>
      </c>
      <c r="L28" s="440"/>
      <c r="M28" s="204"/>
      <c r="N28" s="790">
        <f aca="true" t="shared" si="0" ref="N28:N93">L28*24/124</f>
        <v>0</v>
      </c>
      <c r="O28" s="210"/>
      <c r="P28" s="210"/>
      <c r="Q28" s="210"/>
      <c r="R28" s="210"/>
      <c r="S28" s="210"/>
      <c r="T28" s="211"/>
      <c r="U28" s="210"/>
      <c r="V28" s="440"/>
      <c r="W28" s="21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</row>
    <row r="29" spans="1:118" ht="24" customHeight="1">
      <c r="A29" s="505" t="s">
        <v>125</v>
      </c>
      <c r="B29" s="506"/>
      <c r="C29" s="507"/>
      <c r="D29" s="508"/>
      <c r="E29" s="509"/>
      <c r="F29" s="510">
        <f>B29*C29*D29</f>
        <v>0</v>
      </c>
      <c r="G29" s="511"/>
      <c r="H29" s="512"/>
      <c r="I29" s="512"/>
      <c r="J29" s="512"/>
      <c r="K29" s="513"/>
      <c r="L29" s="536"/>
      <c r="M29" s="514"/>
      <c r="N29" s="790">
        <f t="shared" si="0"/>
        <v>0</v>
      </c>
      <c r="O29" s="516"/>
      <c r="P29" s="516"/>
      <c r="Q29" s="516"/>
      <c r="R29" s="516"/>
      <c r="S29" s="516"/>
      <c r="T29" s="517"/>
      <c r="U29" s="516"/>
      <c r="V29" s="536"/>
      <c r="W29" s="517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1:118" ht="24" customHeight="1">
      <c r="A30" s="505" t="s">
        <v>125</v>
      </c>
      <c r="B30" s="506"/>
      <c r="C30" s="507"/>
      <c r="D30" s="508"/>
      <c r="E30" s="509"/>
      <c r="F30" s="510">
        <f>B30*C30*D30</f>
        <v>0</v>
      </c>
      <c r="G30" s="511"/>
      <c r="H30" s="512"/>
      <c r="I30" s="512"/>
      <c r="J30" s="512"/>
      <c r="K30" s="513"/>
      <c r="L30" s="536"/>
      <c r="M30" s="514"/>
      <c r="N30" s="790">
        <f t="shared" si="0"/>
        <v>0</v>
      </c>
      <c r="O30" s="516"/>
      <c r="P30" s="516"/>
      <c r="Q30" s="516"/>
      <c r="R30" s="516"/>
      <c r="S30" s="516"/>
      <c r="T30" s="517"/>
      <c r="U30" s="516"/>
      <c r="V30" s="536"/>
      <c r="W30" s="517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</row>
    <row r="31" spans="1:118" ht="24" customHeight="1">
      <c r="A31" s="505" t="s">
        <v>5</v>
      </c>
      <c r="B31" s="506"/>
      <c r="C31" s="507"/>
      <c r="D31" s="508"/>
      <c r="E31" s="509"/>
      <c r="F31" s="510">
        <f>B31*C31*D31</f>
        <v>0</v>
      </c>
      <c r="G31" s="511"/>
      <c r="H31" s="512"/>
      <c r="I31" s="512"/>
      <c r="J31" s="512"/>
      <c r="K31" s="513"/>
      <c r="L31" s="536"/>
      <c r="M31" s="514"/>
      <c r="N31" s="790">
        <f t="shared" si="0"/>
        <v>0</v>
      </c>
      <c r="O31" s="516"/>
      <c r="P31" s="516"/>
      <c r="Q31" s="516"/>
      <c r="R31" s="516"/>
      <c r="S31" s="516"/>
      <c r="T31" s="517"/>
      <c r="U31" s="516"/>
      <c r="V31" s="536"/>
      <c r="W31" s="517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</row>
    <row r="32" spans="1:118" ht="25.5">
      <c r="A32" s="264" t="s">
        <v>126</v>
      </c>
      <c r="B32" s="518"/>
      <c r="C32" s="521"/>
      <c r="D32" s="519"/>
      <c r="E32" s="522"/>
      <c r="F32" s="370">
        <f>SUM(F29:F31)</f>
        <v>0</v>
      </c>
      <c r="G32" s="266"/>
      <c r="H32" s="267"/>
      <c r="I32" s="267"/>
      <c r="J32" s="267"/>
      <c r="K32" s="268">
        <f>SUM(K29:K31)</f>
        <v>0</v>
      </c>
      <c r="L32" s="448"/>
      <c r="M32" s="269"/>
      <c r="N32" s="790">
        <f t="shared" si="0"/>
        <v>0</v>
      </c>
      <c r="O32" s="270"/>
      <c r="P32" s="270"/>
      <c r="Q32" s="270"/>
      <c r="R32" s="270"/>
      <c r="S32" s="270"/>
      <c r="T32" s="271"/>
      <c r="U32" s="270"/>
      <c r="V32" s="448"/>
      <c r="W32" s="27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</row>
    <row r="33" spans="1:118" s="498" customFormat="1" ht="51">
      <c r="A33" s="213" t="s">
        <v>80</v>
      </c>
      <c r="B33" s="210" t="s">
        <v>14</v>
      </c>
      <c r="C33" s="210" t="s">
        <v>15</v>
      </c>
      <c r="D33" s="227" t="s">
        <v>16</v>
      </c>
      <c r="E33" s="523" t="s">
        <v>9</v>
      </c>
      <c r="F33" s="208" t="s">
        <v>97</v>
      </c>
      <c r="G33" s="209" t="s">
        <v>14</v>
      </c>
      <c r="H33" s="210" t="s">
        <v>15</v>
      </c>
      <c r="I33" s="227" t="s">
        <v>16</v>
      </c>
      <c r="J33" s="523" t="s">
        <v>9</v>
      </c>
      <c r="K33" s="217" t="s">
        <v>98</v>
      </c>
      <c r="L33" s="440"/>
      <c r="M33" s="204"/>
      <c r="N33" s="790">
        <f t="shared" si="0"/>
        <v>0</v>
      </c>
      <c r="O33" s="210"/>
      <c r="P33" s="210"/>
      <c r="Q33" s="210"/>
      <c r="R33" s="210"/>
      <c r="S33" s="210"/>
      <c r="T33" s="211"/>
      <c r="U33" s="210"/>
      <c r="V33" s="440"/>
      <c r="W33" s="211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</row>
    <row r="34" spans="1:118" ht="24" customHeight="1">
      <c r="A34" s="524" t="s">
        <v>17</v>
      </c>
      <c r="B34" s="516"/>
      <c r="C34" s="516"/>
      <c r="D34" s="516"/>
      <c r="E34" s="516"/>
      <c r="F34" s="220">
        <f>B34*C34*D34</f>
        <v>0</v>
      </c>
      <c r="G34" s="511"/>
      <c r="H34" s="512"/>
      <c r="I34" s="512"/>
      <c r="J34" s="512"/>
      <c r="K34" s="513"/>
      <c r="L34" s="536"/>
      <c r="M34" s="514"/>
      <c r="N34" s="790">
        <f t="shared" si="0"/>
        <v>0</v>
      </c>
      <c r="O34" s="516"/>
      <c r="P34" s="516"/>
      <c r="Q34" s="516"/>
      <c r="R34" s="516"/>
      <c r="S34" s="516"/>
      <c r="T34" s="517"/>
      <c r="U34" s="516"/>
      <c r="V34" s="536"/>
      <c r="W34" s="517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</row>
    <row r="35" spans="1:118" ht="24" customHeight="1">
      <c r="A35" s="524" t="s">
        <v>17</v>
      </c>
      <c r="B35" s="516"/>
      <c r="C35" s="516"/>
      <c r="D35" s="516"/>
      <c r="E35" s="516"/>
      <c r="F35" s="220">
        <f>B35*C35*D35</f>
        <v>0</v>
      </c>
      <c r="G35" s="511"/>
      <c r="H35" s="512"/>
      <c r="I35" s="512"/>
      <c r="J35" s="512"/>
      <c r="K35" s="513"/>
      <c r="L35" s="536"/>
      <c r="M35" s="514"/>
      <c r="N35" s="790">
        <f t="shared" si="0"/>
        <v>0</v>
      </c>
      <c r="O35" s="516"/>
      <c r="P35" s="516"/>
      <c r="Q35" s="516"/>
      <c r="R35" s="516"/>
      <c r="S35" s="516"/>
      <c r="T35" s="517"/>
      <c r="U35" s="516"/>
      <c r="V35" s="536"/>
      <c r="W35" s="517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</row>
    <row r="36" spans="1:118" ht="24" customHeight="1">
      <c r="A36" s="524" t="s">
        <v>5</v>
      </c>
      <c r="B36" s="516"/>
      <c r="C36" s="516"/>
      <c r="D36" s="516"/>
      <c r="E36" s="516"/>
      <c r="F36" s="220">
        <f>B36*C36*D36</f>
        <v>0</v>
      </c>
      <c r="G36" s="511"/>
      <c r="H36" s="512"/>
      <c r="I36" s="512"/>
      <c r="J36" s="512"/>
      <c r="K36" s="513"/>
      <c r="L36" s="536"/>
      <c r="M36" s="514"/>
      <c r="N36" s="790">
        <f t="shared" si="0"/>
        <v>0</v>
      </c>
      <c r="O36" s="516"/>
      <c r="P36" s="516"/>
      <c r="Q36" s="516"/>
      <c r="R36" s="516"/>
      <c r="S36" s="516"/>
      <c r="T36" s="517"/>
      <c r="U36" s="516"/>
      <c r="V36" s="536"/>
      <c r="W36" s="517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</row>
    <row r="37" spans="1:118" ht="25.5">
      <c r="A37" s="264" t="s">
        <v>127</v>
      </c>
      <c r="B37" s="525"/>
      <c r="C37" s="525"/>
      <c r="D37" s="525"/>
      <c r="E37" s="525"/>
      <c r="F37" s="370">
        <f>SUM(F34:F36)</f>
        <v>0</v>
      </c>
      <c r="G37" s="266"/>
      <c r="H37" s="267"/>
      <c r="I37" s="267"/>
      <c r="J37" s="267"/>
      <c r="K37" s="268">
        <f>SUM(K34:K36)</f>
        <v>0</v>
      </c>
      <c r="L37" s="448"/>
      <c r="M37" s="269"/>
      <c r="N37" s="790">
        <f t="shared" si="0"/>
        <v>0</v>
      </c>
      <c r="O37" s="270"/>
      <c r="P37" s="270"/>
      <c r="Q37" s="270"/>
      <c r="R37" s="270"/>
      <c r="S37" s="270"/>
      <c r="T37" s="271"/>
      <c r="U37" s="270"/>
      <c r="V37" s="448"/>
      <c r="W37" s="27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</row>
    <row r="38" spans="1:118" ht="39.75" thickBot="1">
      <c r="A38" s="95" t="s">
        <v>130</v>
      </c>
      <c r="B38" s="557" t="s">
        <v>335</v>
      </c>
      <c r="C38" s="255" t="s">
        <v>330</v>
      </c>
      <c r="D38" s="557" t="s">
        <v>202</v>
      </c>
      <c r="E38" s="526"/>
      <c r="F38" s="738" t="s">
        <v>97</v>
      </c>
      <c r="G38" s="527"/>
      <c r="H38" s="528"/>
      <c r="I38" s="528"/>
      <c r="J38" s="528"/>
      <c r="K38" s="529"/>
      <c r="L38" s="605"/>
      <c r="M38" s="530"/>
      <c r="N38" s="790">
        <f t="shared" si="0"/>
        <v>0</v>
      </c>
      <c r="O38" s="176"/>
      <c r="P38" s="176"/>
      <c r="Q38" s="176"/>
      <c r="R38" s="176"/>
      <c r="S38" s="176"/>
      <c r="T38" s="177"/>
      <c r="U38" s="176"/>
      <c r="V38" s="605"/>
      <c r="W38" s="177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</row>
    <row r="39" spans="1:118" s="498" customFormat="1" ht="26.25" thickBot="1">
      <c r="A39" s="470" t="s">
        <v>314</v>
      </c>
      <c r="B39" s="498">
        <v>55</v>
      </c>
      <c r="C39" s="645">
        <v>200</v>
      </c>
      <c r="D39" s="489">
        <v>7</v>
      </c>
      <c r="E39" s="490"/>
      <c r="F39" s="896">
        <f>B39*C39*D39</f>
        <v>77000</v>
      </c>
      <c r="G39" s="491"/>
      <c r="H39" s="492"/>
      <c r="I39" s="492"/>
      <c r="J39" s="492"/>
      <c r="K39" s="493"/>
      <c r="L39" s="494"/>
      <c r="M39" s="495"/>
      <c r="N39" s="790">
        <f t="shared" si="0"/>
        <v>0</v>
      </c>
      <c r="O39" s="490"/>
      <c r="P39" s="490"/>
      <c r="Q39" s="490"/>
      <c r="R39" s="490"/>
      <c r="S39" s="490"/>
      <c r="T39" s="490"/>
      <c r="U39" s="490"/>
      <c r="V39" s="490"/>
      <c r="W39" s="496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497"/>
      <c r="CC39" s="497"/>
      <c r="CD39" s="497"/>
      <c r="CE39" s="497"/>
      <c r="CF39" s="497"/>
      <c r="CG39" s="497"/>
      <c r="CH39" s="497"/>
      <c r="CI39" s="497"/>
      <c r="CJ39" s="497"/>
      <c r="CK39" s="497"/>
      <c r="CL39" s="497"/>
      <c r="CM39" s="497"/>
      <c r="CN39" s="497"/>
      <c r="CO39" s="497"/>
      <c r="CP39" s="497"/>
      <c r="CQ39" s="497"/>
      <c r="CR39" s="497"/>
      <c r="CS39" s="497"/>
      <c r="CT39" s="497"/>
      <c r="CU39" s="497"/>
      <c r="CV39" s="497"/>
      <c r="CW39" s="497"/>
      <c r="CX39" s="497"/>
      <c r="CY39" s="497"/>
      <c r="CZ39" s="497"/>
      <c r="DA39" s="497"/>
      <c r="DB39" s="497"/>
      <c r="DC39" s="497"/>
      <c r="DD39" s="497"/>
      <c r="DE39" s="497"/>
      <c r="DF39" s="497"/>
      <c r="DG39" s="497"/>
      <c r="DH39" s="497"/>
      <c r="DI39" s="497"/>
      <c r="DJ39" s="497"/>
      <c r="DK39" s="497"/>
      <c r="DL39" s="497"/>
      <c r="DM39" s="497"/>
      <c r="DN39" s="497"/>
    </row>
    <row r="40" spans="1:118" s="26" customFormat="1" ht="12.75">
      <c r="A40" s="505" t="s">
        <v>234</v>
      </c>
      <c r="C40" s="531">
        <v>2050</v>
      </c>
      <c r="D40" s="531">
        <v>7</v>
      </c>
      <c r="E40" s="516"/>
      <c r="F40" s="896">
        <f>C40*D40</f>
        <v>14350</v>
      </c>
      <c r="G40" s="511"/>
      <c r="H40" s="512"/>
      <c r="I40" s="512"/>
      <c r="J40" s="512"/>
      <c r="K40" s="513"/>
      <c r="L40" s="536"/>
      <c r="M40" s="514"/>
      <c r="N40" s="790">
        <f t="shared" si="0"/>
        <v>0</v>
      </c>
      <c r="O40" s="516"/>
      <c r="P40" s="516"/>
      <c r="Q40" s="516"/>
      <c r="R40" s="516"/>
      <c r="S40" s="516"/>
      <c r="T40" s="516"/>
      <c r="U40" s="516"/>
      <c r="V40" s="516"/>
      <c r="W40" s="517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1:118" ht="24.75" customHeight="1">
      <c r="A41" s="480"/>
      <c r="B41" s="531"/>
      <c r="C41" s="531"/>
      <c r="D41" s="531"/>
      <c r="E41" s="516"/>
      <c r="F41" s="898"/>
      <c r="G41" s="511"/>
      <c r="H41" s="512"/>
      <c r="I41" s="512"/>
      <c r="J41" s="512"/>
      <c r="K41" s="513"/>
      <c r="L41" s="619"/>
      <c r="M41" s="514"/>
      <c r="N41" s="790">
        <f t="shared" si="0"/>
        <v>0</v>
      </c>
      <c r="O41" s="516"/>
      <c r="P41" s="516"/>
      <c r="Q41" s="516"/>
      <c r="R41" s="516"/>
      <c r="S41" s="516"/>
      <c r="T41" s="517"/>
      <c r="U41" s="516"/>
      <c r="V41" s="619"/>
      <c r="W41" s="517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</row>
    <row r="42" spans="1:118" ht="38.25">
      <c r="A42" s="264" t="s">
        <v>131</v>
      </c>
      <c r="B42" s="533"/>
      <c r="C42" s="265"/>
      <c r="D42" s="534"/>
      <c r="E42" s="519"/>
      <c r="F42" s="370">
        <f>SUM(F39:F41)</f>
        <v>91350</v>
      </c>
      <c r="G42" s="266"/>
      <c r="H42" s="267"/>
      <c r="I42" s="267"/>
      <c r="J42" s="267"/>
      <c r="K42" s="268">
        <f>SUM(K40:K41)</f>
        <v>0</v>
      </c>
      <c r="L42" s="448">
        <f>F42</f>
        <v>91350</v>
      </c>
      <c r="M42" s="269">
        <v>17680.64</v>
      </c>
      <c r="N42" s="790">
        <f t="shared" si="0"/>
        <v>17680.645161290322</v>
      </c>
      <c r="O42" s="270"/>
      <c r="P42" s="270"/>
      <c r="Q42" s="270"/>
      <c r="R42" s="270"/>
      <c r="S42" s="270"/>
      <c r="T42" s="271"/>
      <c r="U42" s="270"/>
      <c r="V42" s="448"/>
      <c r="W42" s="27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</row>
    <row r="43" spans="1:118" ht="25.5">
      <c r="A43" s="95" t="s">
        <v>132</v>
      </c>
      <c r="B43" s="253"/>
      <c r="C43" s="253" t="s">
        <v>179</v>
      </c>
      <c r="D43" s="283" t="s">
        <v>202</v>
      </c>
      <c r="E43" s="535"/>
      <c r="F43" s="64" t="s">
        <v>97</v>
      </c>
      <c r="G43" s="284"/>
      <c r="H43" s="253"/>
      <c r="I43" s="283"/>
      <c r="J43" s="535" t="s">
        <v>9</v>
      </c>
      <c r="K43" s="66" t="s">
        <v>98</v>
      </c>
      <c r="L43" s="439"/>
      <c r="M43" s="175"/>
      <c r="N43" s="790">
        <f t="shared" si="0"/>
        <v>0</v>
      </c>
      <c r="O43" s="253"/>
      <c r="P43" s="253"/>
      <c r="Q43" s="253"/>
      <c r="R43" s="253"/>
      <c r="S43" s="253"/>
      <c r="T43" s="285"/>
      <c r="U43" s="253"/>
      <c r="V43" s="439"/>
      <c r="W43" s="285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</row>
    <row r="44" spans="1:118" ht="24.75" customHeight="1">
      <c r="A44" s="480" t="s">
        <v>203</v>
      </c>
      <c r="B44" s="531"/>
      <c r="C44" s="531">
        <v>700</v>
      </c>
      <c r="D44" s="531">
        <v>7</v>
      </c>
      <c r="E44" s="516"/>
      <c r="F44" s="220">
        <f>C44*D44</f>
        <v>4900</v>
      </c>
      <c r="G44" s="511"/>
      <c r="H44" s="512"/>
      <c r="I44" s="512"/>
      <c r="J44" s="512"/>
      <c r="K44" s="513"/>
      <c r="L44" s="536"/>
      <c r="M44" s="514"/>
      <c r="N44" s="790">
        <f t="shared" si="0"/>
        <v>0</v>
      </c>
      <c r="O44" s="516"/>
      <c r="P44" s="516"/>
      <c r="Q44" s="516"/>
      <c r="R44" s="516"/>
      <c r="S44" s="516"/>
      <c r="T44" s="517"/>
      <c r="U44" s="516"/>
      <c r="V44" s="536"/>
      <c r="W44" s="517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</row>
    <row r="45" spans="1:149" ht="24.75" customHeight="1">
      <c r="A45" s="606"/>
      <c r="B45" s="531"/>
      <c r="C45" s="531"/>
      <c r="D45" s="531"/>
      <c r="E45" s="516"/>
      <c r="F45" s="220"/>
      <c r="G45" s="511"/>
      <c r="H45" s="512"/>
      <c r="I45" s="512"/>
      <c r="J45" s="512"/>
      <c r="K45" s="513"/>
      <c r="L45" s="536"/>
      <c r="M45" s="514"/>
      <c r="N45" s="790">
        <f t="shared" si="0"/>
        <v>0</v>
      </c>
      <c r="O45" s="516"/>
      <c r="P45" s="516"/>
      <c r="Q45" s="516"/>
      <c r="R45" s="516"/>
      <c r="S45" s="516"/>
      <c r="T45" s="517"/>
      <c r="U45" s="516"/>
      <c r="V45" s="536"/>
      <c r="W45" s="517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</row>
    <row r="46" spans="1:149" ht="30.75" customHeight="1">
      <c r="A46" s="264" t="s">
        <v>133</v>
      </c>
      <c r="B46" s="537"/>
      <c r="C46" s="537"/>
      <c r="D46" s="537"/>
      <c r="E46" s="525"/>
      <c r="F46" s="370">
        <f>SUM(F44:F45)</f>
        <v>4900</v>
      </c>
      <c r="G46" s="266"/>
      <c r="H46" s="267"/>
      <c r="I46" s="267"/>
      <c r="J46" s="267"/>
      <c r="K46" s="268">
        <f>SUM(K44:K45)</f>
        <v>0</v>
      </c>
      <c r="L46" s="448">
        <f>F46</f>
        <v>4900</v>
      </c>
      <c r="M46" s="269">
        <v>948.39</v>
      </c>
      <c r="N46" s="790">
        <f t="shared" si="0"/>
        <v>948.3870967741935</v>
      </c>
      <c r="O46" s="270"/>
      <c r="P46" s="270"/>
      <c r="Q46" s="270"/>
      <c r="R46" s="270"/>
      <c r="S46" s="270"/>
      <c r="T46" s="271"/>
      <c r="U46" s="270"/>
      <c r="V46" s="448"/>
      <c r="W46" s="27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</row>
    <row r="47" spans="1:149" ht="38.25">
      <c r="A47" s="286" t="s">
        <v>134</v>
      </c>
      <c r="B47" s="287"/>
      <c r="C47" s="255" t="s">
        <v>183</v>
      </c>
      <c r="D47" s="557" t="s">
        <v>182</v>
      </c>
      <c r="E47" s="289"/>
      <c r="F47" s="64" t="s">
        <v>97</v>
      </c>
      <c r="G47" s="290"/>
      <c r="H47" s="253"/>
      <c r="I47" s="288"/>
      <c r="J47" s="289" t="s">
        <v>9</v>
      </c>
      <c r="K47" s="66" t="s">
        <v>97</v>
      </c>
      <c r="L47" s="439"/>
      <c r="M47" s="175"/>
      <c r="N47" s="790">
        <f t="shared" si="0"/>
        <v>0</v>
      </c>
      <c r="O47" s="291"/>
      <c r="P47" s="291"/>
      <c r="Q47" s="291"/>
      <c r="R47" s="291"/>
      <c r="S47" s="291"/>
      <c r="T47" s="292"/>
      <c r="U47" s="291"/>
      <c r="V47" s="439"/>
      <c r="W47" s="292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</row>
    <row r="48" spans="1:149" s="483" customFormat="1" ht="24.75" customHeight="1">
      <c r="A48" s="637"/>
      <c r="B48" s="189"/>
      <c r="C48" s="189"/>
      <c r="D48" s="189"/>
      <c r="E48" s="189"/>
      <c r="F48" s="739"/>
      <c r="G48" s="639"/>
      <c r="H48" s="640"/>
      <c r="I48" s="640"/>
      <c r="J48" s="640"/>
      <c r="K48" s="641"/>
      <c r="L48" s="642"/>
      <c r="M48" s="643"/>
      <c r="N48" s="790">
        <f t="shared" si="0"/>
        <v>0</v>
      </c>
      <c r="O48" s="189"/>
      <c r="P48" s="189"/>
      <c r="Q48" s="189"/>
      <c r="R48" s="189"/>
      <c r="S48" s="189"/>
      <c r="T48" s="644"/>
      <c r="U48" s="189"/>
      <c r="V48" s="642"/>
      <c r="W48" s="644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2"/>
      <c r="DL48" s="482"/>
      <c r="DM48" s="482"/>
      <c r="DN48" s="482"/>
      <c r="DO48" s="482"/>
      <c r="DP48" s="482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482"/>
      <c r="EQ48" s="482"/>
      <c r="ER48" s="482"/>
      <c r="ES48" s="482"/>
    </row>
    <row r="49" spans="1:149" ht="24.75" customHeight="1">
      <c r="A49" s="470"/>
      <c r="B49" s="516"/>
      <c r="C49" s="516"/>
      <c r="D49" s="516"/>
      <c r="E49" s="516"/>
      <c r="F49" s="737"/>
      <c r="G49" s="511"/>
      <c r="H49" s="512"/>
      <c r="I49" s="512"/>
      <c r="J49" s="512"/>
      <c r="K49" s="513"/>
      <c r="L49" s="536"/>
      <c r="M49" s="514"/>
      <c r="N49" s="790">
        <f t="shared" si="0"/>
        <v>0</v>
      </c>
      <c r="O49" s="516"/>
      <c r="P49" s="516"/>
      <c r="Q49" s="516"/>
      <c r="R49" s="516"/>
      <c r="S49" s="516"/>
      <c r="T49" s="517"/>
      <c r="U49" s="516"/>
      <c r="V49" s="536"/>
      <c r="W49" s="517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</row>
    <row r="50" spans="1:149" ht="48" customHeight="1" thickBot="1">
      <c r="A50" s="264" t="s">
        <v>135</v>
      </c>
      <c r="B50" s="525"/>
      <c r="C50" s="525"/>
      <c r="D50" s="525"/>
      <c r="E50" s="525"/>
      <c r="F50" s="370">
        <f>SUM(F48:F49)</f>
        <v>0</v>
      </c>
      <c r="G50" s="266"/>
      <c r="H50" s="267"/>
      <c r="I50" s="267"/>
      <c r="J50" s="267"/>
      <c r="K50" s="268">
        <f>SUM(K48:K49)</f>
        <v>0</v>
      </c>
      <c r="L50" s="448">
        <f>SUM(L48:L49)</f>
        <v>0</v>
      </c>
      <c r="M50" s="269"/>
      <c r="N50" s="790">
        <f t="shared" si="0"/>
        <v>0</v>
      </c>
      <c r="O50" s="293"/>
      <c r="P50" s="293"/>
      <c r="Q50" s="293"/>
      <c r="R50" s="293"/>
      <c r="S50" s="293"/>
      <c r="T50" s="294"/>
      <c r="U50" s="293"/>
      <c r="V50" s="448"/>
      <c r="W50" s="294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</row>
    <row r="51" spans="1:149" ht="50.25" customHeight="1">
      <c r="A51" s="295" t="s">
        <v>136</v>
      </c>
      <c r="B51" s="538"/>
      <c r="C51" s="538"/>
      <c r="D51" s="538"/>
      <c r="E51" s="538"/>
      <c r="F51" s="740" t="s">
        <v>97</v>
      </c>
      <c r="G51" s="296"/>
      <c r="H51" s="297"/>
      <c r="I51" s="297"/>
      <c r="J51" s="297"/>
      <c r="K51" s="298" t="s">
        <v>98</v>
      </c>
      <c r="L51" s="449"/>
      <c r="M51" s="299"/>
      <c r="N51" s="790">
        <f t="shared" si="0"/>
        <v>0</v>
      </c>
      <c r="O51" s="300"/>
      <c r="P51" s="300"/>
      <c r="Q51" s="300"/>
      <c r="R51" s="300"/>
      <c r="S51" s="300"/>
      <c r="T51" s="301"/>
      <c r="U51" s="300"/>
      <c r="V51" s="449"/>
      <c r="W51" s="30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</row>
    <row r="52" spans="1:149" ht="17.25" customHeight="1">
      <c r="A52" s="272"/>
      <c r="B52" s="539"/>
      <c r="C52" s="539"/>
      <c r="D52" s="539"/>
      <c r="E52" s="539"/>
      <c r="F52" s="722"/>
      <c r="G52" s="273"/>
      <c r="H52" s="207"/>
      <c r="I52" s="207"/>
      <c r="J52" s="207"/>
      <c r="K52" s="217"/>
      <c r="L52" s="438"/>
      <c r="M52" s="274"/>
      <c r="N52" s="790">
        <f t="shared" si="0"/>
        <v>0</v>
      </c>
      <c r="O52" s="205"/>
      <c r="P52" s="205"/>
      <c r="Q52" s="205"/>
      <c r="R52" s="205"/>
      <c r="S52" s="205"/>
      <c r="T52" s="206"/>
      <c r="U52" s="205"/>
      <c r="V52" s="438"/>
      <c r="W52" s="206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</row>
    <row r="53" spans="1:149" ht="18">
      <c r="A53" s="272"/>
      <c r="B53" s="539"/>
      <c r="C53" s="539"/>
      <c r="D53" s="539"/>
      <c r="E53" s="539"/>
      <c r="F53" s="722"/>
      <c r="G53" s="273"/>
      <c r="H53" s="207"/>
      <c r="I53" s="207"/>
      <c r="J53" s="207"/>
      <c r="K53" s="217"/>
      <c r="L53" s="438"/>
      <c r="M53" s="274"/>
      <c r="N53" s="790">
        <f t="shared" si="0"/>
        <v>0</v>
      </c>
      <c r="O53" s="205"/>
      <c r="P53" s="205"/>
      <c r="Q53" s="205"/>
      <c r="R53" s="205"/>
      <c r="S53" s="205"/>
      <c r="T53" s="206"/>
      <c r="U53" s="205"/>
      <c r="V53" s="438"/>
      <c r="W53" s="206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</row>
    <row r="54" spans="1:149" ht="51.75">
      <c r="A54" s="302" t="s">
        <v>137</v>
      </c>
      <c r="B54" s="525"/>
      <c r="C54" s="525"/>
      <c r="D54" s="525"/>
      <c r="E54" s="525"/>
      <c r="F54" s="725"/>
      <c r="G54" s="266"/>
      <c r="H54" s="267"/>
      <c r="I54" s="267"/>
      <c r="J54" s="267"/>
      <c r="K54" s="268"/>
      <c r="L54" s="448"/>
      <c r="M54" s="269"/>
      <c r="N54" s="790">
        <f t="shared" si="0"/>
        <v>0</v>
      </c>
      <c r="O54" s="525"/>
      <c r="P54" s="525"/>
      <c r="Q54" s="525"/>
      <c r="R54" s="525"/>
      <c r="S54" s="525"/>
      <c r="T54" s="541"/>
      <c r="U54" s="525"/>
      <c r="V54" s="448"/>
      <c r="W54" s="54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</row>
    <row r="55" spans="1:149" ht="35.25" customHeight="1" thickBot="1">
      <c r="A55" s="303" t="s">
        <v>138</v>
      </c>
      <c r="B55" s="542"/>
      <c r="C55" s="542"/>
      <c r="D55" s="542"/>
      <c r="E55" s="542"/>
      <c r="F55" s="741"/>
      <c r="G55" s="304"/>
      <c r="H55" s="305"/>
      <c r="I55" s="305"/>
      <c r="J55" s="305"/>
      <c r="K55" s="306"/>
      <c r="L55" s="450"/>
      <c r="M55" s="307"/>
      <c r="N55" s="790">
        <f t="shared" si="0"/>
        <v>0</v>
      </c>
      <c r="O55" s="308"/>
      <c r="P55" s="308"/>
      <c r="Q55" s="308"/>
      <c r="R55" s="308"/>
      <c r="S55" s="308"/>
      <c r="T55" s="309"/>
      <c r="U55" s="308"/>
      <c r="V55" s="450"/>
      <c r="W55" s="309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</row>
    <row r="56" spans="1:149" s="26" customFormat="1" ht="18">
      <c r="A56" s="471"/>
      <c r="B56" s="516"/>
      <c r="C56" s="516"/>
      <c r="D56" s="516"/>
      <c r="E56" s="516"/>
      <c r="F56" s="735"/>
      <c r="G56" s="232"/>
      <c r="H56" s="227"/>
      <c r="I56" s="227"/>
      <c r="J56" s="227"/>
      <c r="K56" s="233"/>
      <c r="L56" s="442"/>
      <c r="M56" s="234"/>
      <c r="N56" s="790">
        <f t="shared" si="0"/>
        <v>0</v>
      </c>
      <c r="O56" s="516"/>
      <c r="P56" s="516"/>
      <c r="Q56" s="516"/>
      <c r="R56" s="516"/>
      <c r="S56" s="516"/>
      <c r="T56" s="516"/>
      <c r="U56" s="516"/>
      <c r="V56" s="516"/>
      <c r="W56" s="517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</row>
    <row r="57" spans="1:149" ht="19.5" customHeight="1">
      <c r="A57" s="241"/>
      <c r="B57" s="516"/>
      <c r="C57" s="516"/>
      <c r="D57" s="516"/>
      <c r="E57" s="516"/>
      <c r="F57" s="726"/>
      <c r="G57" s="232"/>
      <c r="H57" s="227"/>
      <c r="I57" s="227"/>
      <c r="J57" s="227"/>
      <c r="K57" s="233"/>
      <c r="L57" s="442"/>
      <c r="M57" s="234"/>
      <c r="N57" s="790">
        <f t="shared" si="0"/>
        <v>0</v>
      </c>
      <c r="O57" s="210"/>
      <c r="P57" s="210"/>
      <c r="Q57" s="210"/>
      <c r="R57" s="210"/>
      <c r="S57" s="210"/>
      <c r="T57" s="210"/>
      <c r="U57" s="210"/>
      <c r="V57" s="442"/>
      <c r="W57" s="210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</row>
    <row r="58" spans="1:149" ht="48" customHeight="1">
      <c r="A58" s="310" t="s">
        <v>139</v>
      </c>
      <c r="B58" s="525"/>
      <c r="C58" s="525"/>
      <c r="D58" s="525"/>
      <c r="E58" s="525"/>
      <c r="F58" s="725"/>
      <c r="G58" s="266"/>
      <c r="H58" s="267"/>
      <c r="I58" s="267"/>
      <c r="J58" s="267"/>
      <c r="K58" s="268"/>
      <c r="L58" s="448"/>
      <c r="M58" s="269"/>
      <c r="N58" s="790">
        <f t="shared" si="0"/>
        <v>0</v>
      </c>
      <c r="O58" s="57"/>
      <c r="P58" s="57"/>
      <c r="Q58" s="57"/>
      <c r="R58" s="57"/>
      <c r="S58" s="57"/>
      <c r="T58" s="57"/>
      <c r="U58" s="57"/>
      <c r="V58" s="448"/>
      <c r="W58" s="57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</row>
    <row r="59" spans="1:149" ht="36.75" customHeight="1" thickBot="1">
      <c r="A59" s="84" t="s">
        <v>140</v>
      </c>
      <c r="B59" s="543"/>
      <c r="C59" s="255" t="s">
        <v>183</v>
      </c>
      <c r="D59" s="557" t="s">
        <v>182</v>
      </c>
      <c r="E59" s="543"/>
      <c r="F59" s="64" t="s">
        <v>97</v>
      </c>
      <c r="G59" s="65"/>
      <c r="H59" s="62"/>
      <c r="I59" s="62"/>
      <c r="J59" s="62"/>
      <c r="K59" s="66" t="s">
        <v>98</v>
      </c>
      <c r="L59" s="447"/>
      <c r="M59" s="247"/>
      <c r="N59" s="790">
        <f t="shared" si="0"/>
        <v>0</v>
      </c>
      <c r="O59" s="61"/>
      <c r="P59" s="61"/>
      <c r="Q59" s="61"/>
      <c r="R59" s="61"/>
      <c r="S59" s="61"/>
      <c r="T59" s="248"/>
      <c r="U59" s="61"/>
      <c r="V59" s="447"/>
      <c r="W59" s="248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</row>
    <row r="60" spans="1:149" s="483" customFormat="1" ht="34.5" customHeight="1">
      <c r="A60" s="678" t="s">
        <v>223</v>
      </c>
      <c r="B60" s="654"/>
      <c r="C60" s="679">
        <v>662.8</v>
      </c>
      <c r="D60" s="189">
        <v>7</v>
      </c>
      <c r="E60" s="189"/>
      <c r="F60" s="899">
        <f>C60*D60</f>
        <v>4639.599999999999</v>
      </c>
      <c r="G60" s="629"/>
      <c r="H60" s="630"/>
      <c r="I60" s="630"/>
      <c r="J60" s="630"/>
      <c r="K60" s="631"/>
      <c r="L60" s="680"/>
      <c r="M60" s="646"/>
      <c r="N60" s="790">
        <f t="shared" si="0"/>
        <v>0</v>
      </c>
      <c r="O60" s="189"/>
      <c r="P60" s="189"/>
      <c r="Q60" s="189"/>
      <c r="R60" s="189"/>
      <c r="S60" s="189"/>
      <c r="T60" s="644"/>
      <c r="U60" s="189"/>
      <c r="V60" s="680"/>
      <c r="W60" s="644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</row>
    <row r="61" spans="1:149" ht="15.75" customHeight="1">
      <c r="A61" s="524"/>
      <c r="B61" s="516"/>
      <c r="C61" s="516"/>
      <c r="D61" s="516"/>
      <c r="E61" s="516"/>
      <c r="F61" s="231"/>
      <c r="G61" s="232"/>
      <c r="H61" s="227"/>
      <c r="I61" s="227"/>
      <c r="J61" s="227"/>
      <c r="K61" s="233"/>
      <c r="L61" s="442"/>
      <c r="M61" s="234"/>
      <c r="N61" s="790">
        <f t="shared" si="0"/>
        <v>0</v>
      </c>
      <c r="O61" s="516"/>
      <c r="P61" s="516"/>
      <c r="Q61" s="516"/>
      <c r="R61" s="516"/>
      <c r="S61" s="516"/>
      <c r="T61" s="517"/>
      <c r="U61" s="516"/>
      <c r="V61" s="442"/>
      <c r="W61" s="517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</row>
    <row r="62" spans="1:149" ht="31.5" customHeight="1">
      <c r="A62" s="311" t="s">
        <v>141</v>
      </c>
      <c r="B62" s="544"/>
      <c r="C62" s="544"/>
      <c r="D62" s="544"/>
      <c r="E62" s="544"/>
      <c r="F62" s="373">
        <f>SUM(F60:F61)</f>
        <v>4639.599999999999</v>
      </c>
      <c r="G62" s="312"/>
      <c r="H62" s="313"/>
      <c r="I62" s="313"/>
      <c r="J62" s="313"/>
      <c r="K62" s="314"/>
      <c r="L62" s="451">
        <f>F62</f>
        <v>4639.599999999999</v>
      </c>
      <c r="M62" s="315"/>
      <c r="N62" s="790"/>
      <c r="O62" s="316"/>
      <c r="P62" s="316"/>
      <c r="Q62" s="316"/>
      <c r="R62" s="316"/>
      <c r="S62" s="316"/>
      <c r="T62" s="317"/>
      <c r="U62" s="316"/>
      <c r="V62" s="451"/>
      <c r="W62" s="317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</row>
    <row r="63" spans="1:149" ht="45" customHeight="1" thickBot="1">
      <c r="A63" s="318" t="s">
        <v>142</v>
      </c>
      <c r="B63" s="526"/>
      <c r="C63" s="255" t="s">
        <v>331</v>
      </c>
      <c r="D63" s="557" t="s">
        <v>202</v>
      </c>
      <c r="E63" s="526"/>
      <c r="F63" s="70"/>
      <c r="G63" s="71"/>
      <c r="H63" s="72"/>
      <c r="I63" s="72"/>
      <c r="J63" s="72"/>
      <c r="K63" s="73"/>
      <c r="L63" s="441"/>
      <c r="M63" s="178"/>
      <c r="N63" s="790">
        <f t="shared" si="0"/>
        <v>0</v>
      </c>
      <c r="O63" s="253"/>
      <c r="P63" s="253"/>
      <c r="Q63" s="253"/>
      <c r="R63" s="253"/>
      <c r="S63" s="253"/>
      <c r="T63" s="253"/>
      <c r="U63" s="253"/>
      <c r="V63" s="441"/>
      <c r="W63" s="253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</row>
    <row r="64" spans="1:149" ht="39" customHeight="1">
      <c r="A64" s="488" t="s">
        <v>224</v>
      </c>
      <c r="B64" s="26"/>
      <c r="C64" s="516">
        <v>200</v>
      </c>
      <c r="D64" s="516">
        <v>7</v>
      </c>
      <c r="E64" s="516"/>
      <c r="F64" s="897">
        <f>C64*D64</f>
        <v>1400</v>
      </c>
      <c r="G64" s="232"/>
      <c r="H64" s="227"/>
      <c r="I64" s="227"/>
      <c r="J64" s="227"/>
      <c r="K64" s="233"/>
      <c r="L64" s="442"/>
      <c r="M64" s="234"/>
      <c r="N64" s="790">
        <f t="shared" si="0"/>
        <v>0</v>
      </c>
      <c r="O64" s="210"/>
      <c r="P64" s="210"/>
      <c r="Q64" s="210"/>
      <c r="R64" s="210"/>
      <c r="S64" s="210"/>
      <c r="T64" s="210"/>
      <c r="U64" s="210"/>
      <c r="V64" s="442"/>
      <c r="W64" s="210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</row>
    <row r="65" spans="1:149" ht="18.75" customHeight="1">
      <c r="A65" s="241"/>
      <c r="B65" s="516"/>
      <c r="C65" s="516"/>
      <c r="D65" s="516"/>
      <c r="E65" s="516"/>
      <c r="F65" s="231"/>
      <c r="G65" s="232"/>
      <c r="H65" s="227"/>
      <c r="I65" s="227"/>
      <c r="J65" s="227"/>
      <c r="K65" s="233"/>
      <c r="L65" s="442"/>
      <c r="M65" s="234"/>
      <c r="N65" s="790">
        <f t="shared" si="0"/>
        <v>0</v>
      </c>
      <c r="O65" s="210"/>
      <c r="P65" s="210"/>
      <c r="Q65" s="210"/>
      <c r="R65" s="210"/>
      <c r="S65" s="210"/>
      <c r="T65" s="210"/>
      <c r="U65" s="210"/>
      <c r="V65" s="442"/>
      <c r="W65" s="210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</row>
    <row r="66" spans="1:149" ht="39.75" customHeight="1">
      <c r="A66" s="310" t="s">
        <v>143</v>
      </c>
      <c r="B66" s="525"/>
      <c r="C66" s="525"/>
      <c r="D66" s="525"/>
      <c r="E66" s="525"/>
      <c r="F66" s="370">
        <f>SUM(F64:F65)</f>
        <v>1400</v>
      </c>
      <c r="G66" s="266"/>
      <c r="H66" s="267"/>
      <c r="I66" s="267"/>
      <c r="J66" s="267"/>
      <c r="K66" s="268"/>
      <c r="L66" s="448">
        <f>F66</f>
        <v>1400</v>
      </c>
      <c r="M66" s="269"/>
      <c r="N66" s="790"/>
      <c r="O66" s="57"/>
      <c r="P66" s="57"/>
      <c r="Q66" s="57"/>
      <c r="R66" s="57"/>
      <c r="S66" s="57"/>
      <c r="T66" s="57"/>
      <c r="U66" s="57"/>
      <c r="V66" s="448"/>
      <c r="W66" s="57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</row>
    <row r="67" spans="1:149" ht="41.25" customHeight="1">
      <c r="A67" s="291" t="s">
        <v>144</v>
      </c>
      <c r="B67" s="526"/>
      <c r="C67" s="610"/>
      <c r="D67" s="603"/>
      <c r="E67" s="526"/>
      <c r="F67" s="70"/>
      <c r="G67" s="71"/>
      <c r="H67" s="72"/>
      <c r="I67" s="72"/>
      <c r="J67" s="72"/>
      <c r="K67" s="73"/>
      <c r="L67" s="441"/>
      <c r="M67" s="178"/>
      <c r="N67" s="790">
        <f t="shared" si="0"/>
        <v>0</v>
      </c>
      <c r="O67" s="253"/>
      <c r="P67" s="253"/>
      <c r="Q67" s="253"/>
      <c r="R67" s="253"/>
      <c r="S67" s="253"/>
      <c r="T67" s="253"/>
      <c r="U67" s="253"/>
      <c r="V67" s="441"/>
      <c r="W67" s="253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</row>
    <row r="68" spans="1:149" ht="19.5" customHeight="1">
      <c r="A68" s="609"/>
      <c r="B68" s="516"/>
      <c r="C68" s="516"/>
      <c r="D68" s="516"/>
      <c r="E68" s="516"/>
      <c r="F68" s="231"/>
      <c r="G68" s="232"/>
      <c r="H68" s="227"/>
      <c r="I68" s="227"/>
      <c r="J68" s="227"/>
      <c r="K68" s="233"/>
      <c r="L68" s="442"/>
      <c r="M68" s="234"/>
      <c r="N68" s="790">
        <f t="shared" si="0"/>
        <v>0</v>
      </c>
      <c r="O68" s="210"/>
      <c r="P68" s="210"/>
      <c r="Q68" s="210"/>
      <c r="R68" s="210"/>
      <c r="S68" s="210"/>
      <c r="T68" s="210"/>
      <c r="U68" s="210"/>
      <c r="V68" s="442"/>
      <c r="W68" s="210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</row>
    <row r="69" spans="1:149" ht="24" customHeight="1">
      <c r="A69" s="241"/>
      <c r="B69" s="516"/>
      <c r="C69" s="516"/>
      <c r="D69" s="516"/>
      <c r="E69" s="516"/>
      <c r="F69" s="231"/>
      <c r="G69" s="232"/>
      <c r="H69" s="227"/>
      <c r="I69" s="227"/>
      <c r="J69" s="227"/>
      <c r="K69" s="233"/>
      <c r="L69" s="442"/>
      <c r="M69" s="234"/>
      <c r="N69" s="790">
        <f t="shared" si="0"/>
        <v>0</v>
      </c>
      <c r="O69" s="210"/>
      <c r="P69" s="210"/>
      <c r="Q69" s="210"/>
      <c r="R69" s="210"/>
      <c r="S69" s="210"/>
      <c r="T69" s="210"/>
      <c r="U69" s="210"/>
      <c r="V69" s="442"/>
      <c r="W69" s="210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</row>
    <row r="70" spans="1:149" ht="25.5" customHeight="1">
      <c r="A70" s="310" t="s">
        <v>145</v>
      </c>
      <c r="B70" s="525"/>
      <c r="C70" s="525"/>
      <c r="D70" s="525"/>
      <c r="E70" s="525"/>
      <c r="F70" s="370">
        <f>SUM(F68:F69)</f>
        <v>0</v>
      </c>
      <c r="G70" s="266"/>
      <c r="H70" s="267"/>
      <c r="I70" s="267"/>
      <c r="J70" s="267"/>
      <c r="K70" s="268"/>
      <c r="L70" s="448"/>
      <c r="M70" s="269"/>
      <c r="N70" s="790">
        <f t="shared" si="0"/>
        <v>0</v>
      </c>
      <c r="O70" s="57"/>
      <c r="P70" s="57"/>
      <c r="Q70" s="57"/>
      <c r="R70" s="57"/>
      <c r="S70" s="57"/>
      <c r="T70" s="57"/>
      <c r="U70" s="57"/>
      <c r="V70" s="448"/>
      <c r="W70" s="57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</row>
    <row r="71" spans="1:149" ht="48" customHeight="1" thickBot="1">
      <c r="A71" s="291" t="s">
        <v>146</v>
      </c>
      <c r="B71" s="557" t="s">
        <v>335</v>
      </c>
      <c r="C71" s="255" t="s">
        <v>330</v>
      </c>
      <c r="D71" s="557"/>
      <c r="E71" s="526"/>
      <c r="F71" s="70"/>
      <c r="G71" s="71"/>
      <c r="H71" s="72"/>
      <c r="I71" s="72"/>
      <c r="J71" s="72"/>
      <c r="K71" s="73"/>
      <c r="L71" s="441"/>
      <c r="M71" s="178"/>
      <c r="N71" s="790">
        <f t="shared" si="0"/>
        <v>0</v>
      </c>
      <c r="O71" s="253"/>
      <c r="P71" s="253"/>
      <c r="Q71" s="253"/>
      <c r="R71" s="253"/>
      <c r="S71" s="253"/>
      <c r="T71" s="253"/>
      <c r="U71" s="253"/>
      <c r="V71" s="441"/>
      <c r="W71" s="253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</row>
    <row r="72" spans="1:149" ht="13.5" thickBot="1">
      <c r="A72" s="488" t="s">
        <v>225</v>
      </c>
      <c r="B72" s="516">
        <v>210</v>
      </c>
      <c r="C72" s="516">
        <v>6</v>
      </c>
      <c r="D72" s="516"/>
      <c r="E72" s="516"/>
      <c r="F72" s="897">
        <f>B72*C72</f>
        <v>1260</v>
      </c>
      <c r="G72" s="232"/>
      <c r="H72" s="227"/>
      <c r="I72" s="227"/>
      <c r="J72" s="227"/>
      <c r="K72" s="233"/>
      <c r="L72" s="231"/>
      <c r="M72" s="234"/>
      <c r="N72" s="790">
        <f t="shared" si="0"/>
        <v>0</v>
      </c>
      <c r="O72" s="210"/>
      <c r="P72" s="210"/>
      <c r="Q72" s="210"/>
      <c r="R72" s="210"/>
      <c r="S72" s="210"/>
      <c r="T72" s="210"/>
      <c r="U72" s="210"/>
      <c r="V72" s="231"/>
      <c r="W72" s="210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</row>
    <row r="73" spans="1:149" ht="13.5" thickBot="1">
      <c r="A73" s="488" t="s">
        <v>226</v>
      </c>
      <c r="B73" s="516">
        <v>1400</v>
      </c>
      <c r="C73" s="516">
        <v>1.2</v>
      </c>
      <c r="D73" s="516"/>
      <c r="E73" s="516"/>
      <c r="F73" s="897">
        <f>B73*C73</f>
        <v>1680</v>
      </c>
      <c r="G73" s="232"/>
      <c r="H73" s="227"/>
      <c r="I73" s="227"/>
      <c r="J73" s="227"/>
      <c r="K73" s="233"/>
      <c r="L73" s="231"/>
      <c r="M73" s="234"/>
      <c r="N73" s="790">
        <f t="shared" si="0"/>
        <v>0</v>
      </c>
      <c r="O73" s="210"/>
      <c r="P73" s="210"/>
      <c r="Q73" s="210"/>
      <c r="R73" s="210"/>
      <c r="S73" s="210"/>
      <c r="T73" s="210"/>
      <c r="U73" s="210"/>
      <c r="V73" s="231"/>
      <c r="W73" s="210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</row>
    <row r="74" spans="1:149" ht="13.5" thickBot="1">
      <c r="A74" s="488" t="s">
        <v>177</v>
      </c>
      <c r="B74" s="516">
        <v>7</v>
      </c>
      <c r="C74" s="516">
        <v>400</v>
      </c>
      <c r="D74" s="516"/>
      <c r="E74" s="516"/>
      <c r="F74" s="897">
        <f>B74*C74</f>
        <v>2800</v>
      </c>
      <c r="G74" s="232"/>
      <c r="H74" s="227"/>
      <c r="I74" s="227"/>
      <c r="J74" s="227"/>
      <c r="K74" s="233"/>
      <c r="L74" s="442"/>
      <c r="M74" s="234"/>
      <c r="N74" s="790">
        <f t="shared" si="0"/>
        <v>0</v>
      </c>
      <c r="O74" s="210"/>
      <c r="P74" s="210"/>
      <c r="Q74" s="210"/>
      <c r="R74" s="210"/>
      <c r="S74" s="210"/>
      <c r="T74" s="210"/>
      <c r="U74" s="210"/>
      <c r="V74" s="442"/>
      <c r="W74" s="210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</row>
    <row r="75" spans="1:149" ht="12.75">
      <c r="A75" s="488" t="s">
        <v>227</v>
      </c>
      <c r="B75" s="516">
        <v>700</v>
      </c>
      <c r="C75" s="516">
        <v>8.9</v>
      </c>
      <c r="D75" s="516"/>
      <c r="E75" s="516"/>
      <c r="F75" s="897">
        <f>B75*C75</f>
        <v>6230</v>
      </c>
      <c r="G75" s="232"/>
      <c r="H75" s="227"/>
      <c r="I75" s="227"/>
      <c r="J75" s="227"/>
      <c r="K75" s="233"/>
      <c r="L75" s="442"/>
      <c r="M75" s="234"/>
      <c r="N75" s="790">
        <f t="shared" si="0"/>
        <v>0</v>
      </c>
      <c r="O75" s="210"/>
      <c r="P75" s="210"/>
      <c r="Q75" s="210"/>
      <c r="R75" s="210"/>
      <c r="S75" s="210"/>
      <c r="T75" s="210"/>
      <c r="U75" s="210"/>
      <c r="V75" s="442"/>
      <c r="W75" s="210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</row>
    <row r="76" spans="1:149" ht="38.25">
      <c r="A76" s="310" t="s">
        <v>147</v>
      </c>
      <c r="B76" s="525"/>
      <c r="C76" s="525"/>
      <c r="D76" s="525"/>
      <c r="E76" s="525"/>
      <c r="F76" s="370">
        <f>SUM(F72:F75)</f>
        <v>11970</v>
      </c>
      <c r="G76" s="266"/>
      <c r="H76" s="267"/>
      <c r="I76" s="267"/>
      <c r="J76" s="267"/>
      <c r="K76" s="268"/>
      <c r="L76" s="448">
        <f>F76</f>
        <v>11970</v>
      </c>
      <c r="M76" s="269">
        <v>2316.77</v>
      </c>
      <c r="N76" s="790">
        <f t="shared" si="0"/>
        <v>2316.7741935483873</v>
      </c>
      <c r="O76" s="57"/>
      <c r="P76" s="57"/>
      <c r="Q76" s="57"/>
      <c r="R76" s="57"/>
      <c r="S76" s="57"/>
      <c r="T76" s="57"/>
      <c r="U76" s="57"/>
      <c r="V76" s="448"/>
      <c r="W76" s="57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</row>
    <row r="77" spans="1:149" ht="28.5" customHeight="1" thickBot="1">
      <c r="A77" s="319" t="s">
        <v>148</v>
      </c>
      <c r="B77" s="689" t="s">
        <v>205</v>
      </c>
      <c r="C77" s="689" t="s">
        <v>179</v>
      </c>
      <c r="D77" s="543"/>
      <c r="E77" s="543"/>
      <c r="F77" s="64" t="s">
        <v>97</v>
      </c>
      <c r="G77" s="65"/>
      <c r="H77" s="62"/>
      <c r="I77" s="62"/>
      <c r="J77" s="62"/>
      <c r="K77" s="66" t="s">
        <v>98</v>
      </c>
      <c r="L77" s="447"/>
      <c r="M77" s="247"/>
      <c r="N77" s="790">
        <f>L77*24/124</f>
        <v>0</v>
      </c>
      <c r="O77" s="320"/>
      <c r="P77" s="320"/>
      <c r="Q77" s="320"/>
      <c r="R77" s="320"/>
      <c r="S77" s="320"/>
      <c r="T77" s="321"/>
      <c r="U77" s="320"/>
      <c r="V77" s="447"/>
      <c r="W77" s="32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</row>
    <row r="78" spans="1:149" s="483" customFormat="1" ht="24.75" customHeight="1" thickBot="1">
      <c r="A78" s="678" t="s">
        <v>255</v>
      </c>
      <c r="B78" s="681">
        <v>1</v>
      </c>
      <c r="C78" s="679">
        <v>54413.68</v>
      </c>
      <c r="D78" s="679"/>
      <c r="E78" s="679"/>
      <c r="F78" s="897">
        <f>B78*C78</f>
        <v>54413.68</v>
      </c>
      <c r="G78" s="629"/>
      <c r="H78" s="630"/>
      <c r="I78" s="630"/>
      <c r="J78" s="630"/>
      <c r="K78" s="631"/>
      <c r="L78" s="628"/>
      <c r="M78" s="646"/>
      <c r="N78" s="790">
        <f t="shared" si="0"/>
        <v>0</v>
      </c>
      <c r="O78" s="189"/>
      <c r="P78" s="189"/>
      <c r="Q78" s="189"/>
      <c r="R78" s="189"/>
      <c r="S78" s="189"/>
      <c r="T78" s="644"/>
      <c r="U78" s="189"/>
      <c r="V78" s="628"/>
      <c r="W78" s="644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482"/>
      <c r="BW78" s="482"/>
      <c r="BX78" s="482"/>
      <c r="BY78" s="482"/>
      <c r="BZ78" s="482"/>
      <c r="CA78" s="482"/>
      <c r="CB78" s="482"/>
      <c r="CC78" s="482"/>
      <c r="CD78" s="482"/>
      <c r="CE78" s="482"/>
      <c r="CF78" s="482"/>
      <c r="CG78" s="482"/>
      <c r="CH78" s="482"/>
      <c r="CI78" s="482"/>
      <c r="CJ78" s="482"/>
      <c r="CK78" s="482"/>
      <c r="CL78" s="482"/>
      <c r="CM78" s="482"/>
      <c r="CN78" s="482"/>
      <c r="CO78" s="482"/>
      <c r="CP78" s="482"/>
      <c r="CQ78" s="482"/>
      <c r="CR78" s="482"/>
      <c r="CS78" s="482"/>
      <c r="CT78" s="482"/>
      <c r="CU78" s="482"/>
      <c r="CV78" s="482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</row>
    <row r="79" spans="1:149" ht="24.75" customHeight="1">
      <c r="A79" s="471" t="s">
        <v>336</v>
      </c>
      <c r="B79" s="652">
        <v>1</v>
      </c>
      <c r="C79" s="490">
        <v>70737.78</v>
      </c>
      <c r="D79" s="490"/>
      <c r="E79" s="490"/>
      <c r="F79" s="897">
        <f>B79*C79</f>
        <v>70737.78</v>
      </c>
      <c r="G79" s="232"/>
      <c r="H79" s="227"/>
      <c r="I79" s="227"/>
      <c r="J79" s="227"/>
      <c r="K79" s="233"/>
      <c r="L79" s="231"/>
      <c r="M79" s="234"/>
      <c r="N79" s="790">
        <f t="shared" si="0"/>
        <v>0</v>
      </c>
      <c r="O79" s="516"/>
      <c r="P79" s="516"/>
      <c r="Q79" s="516"/>
      <c r="R79" s="516"/>
      <c r="S79" s="516"/>
      <c r="T79" s="517"/>
      <c r="U79" s="516"/>
      <c r="V79" s="231"/>
      <c r="W79" s="517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</row>
    <row r="80" spans="1:149" ht="24.75" customHeight="1">
      <c r="A80" s="479"/>
      <c r="B80" s="516"/>
      <c r="C80" s="516"/>
      <c r="D80" s="516"/>
      <c r="E80" s="516"/>
      <c r="F80" s="231"/>
      <c r="G80" s="232"/>
      <c r="H80" s="227"/>
      <c r="I80" s="227"/>
      <c r="J80" s="227"/>
      <c r="K80" s="233"/>
      <c r="L80" s="231"/>
      <c r="M80" s="234"/>
      <c r="N80" s="790">
        <f t="shared" si="0"/>
        <v>0</v>
      </c>
      <c r="O80" s="516"/>
      <c r="P80" s="516"/>
      <c r="Q80" s="516"/>
      <c r="R80" s="516"/>
      <c r="S80" s="516"/>
      <c r="T80" s="517"/>
      <c r="U80" s="516"/>
      <c r="V80" s="231"/>
      <c r="W80" s="517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</row>
    <row r="81" spans="1:149" ht="27.75" customHeight="1" thickBot="1">
      <c r="A81" s="322" t="s">
        <v>30</v>
      </c>
      <c r="B81" s="545"/>
      <c r="C81" s="545"/>
      <c r="D81" s="545"/>
      <c r="E81" s="545"/>
      <c r="F81" s="374">
        <f>SUM(F78:F79)</f>
        <v>125151.45999999999</v>
      </c>
      <c r="G81" s="323"/>
      <c r="H81" s="324"/>
      <c r="I81" s="324"/>
      <c r="J81" s="324"/>
      <c r="K81" s="325"/>
      <c r="L81" s="452">
        <f>F81</f>
        <v>125151.45999999999</v>
      </c>
      <c r="M81" s="326">
        <v>24222.86</v>
      </c>
      <c r="N81" s="790">
        <f t="shared" si="0"/>
        <v>24222.863225806454</v>
      </c>
      <c r="O81" s="327"/>
      <c r="P81" s="327"/>
      <c r="Q81" s="327"/>
      <c r="R81" s="327"/>
      <c r="S81" s="327"/>
      <c r="T81" s="328"/>
      <c r="U81" s="327"/>
      <c r="V81" s="452"/>
      <c r="W81" s="328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</row>
    <row r="82" spans="1:149" ht="42.75" customHeight="1" thickBot="1">
      <c r="A82" s="257" t="s">
        <v>149</v>
      </c>
      <c r="B82" s="250"/>
      <c r="C82" s="250"/>
      <c r="D82" s="250"/>
      <c r="E82" s="250"/>
      <c r="F82" s="367">
        <f>F20+F27+F42+F46+F62+F66+F76+F81</f>
        <v>373887.06</v>
      </c>
      <c r="G82" s="380"/>
      <c r="H82" s="251"/>
      <c r="I82" s="251"/>
      <c r="J82" s="251"/>
      <c r="K82" s="381"/>
      <c r="L82" s="367">
        <f>L20+L27+L42+L46+L62+L66+L76+L81</f>
        <v>373887.06</v>
      </c>
      <c r="M82" s="418"/>
      <c r="N82" s="790"/>
      <c r="O82" s="252"/>
      <c r="P82" s="252"/>
      <c r="Q82" s="252"/>
      <c r="R82" s="252"/>
      <c r="S82" s="252"/>
      <c r="T82" s="252"/>
      <c r="U82" s="252"/>
      <c r="V82" s="445"/>
      <c r="W82" s="252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</row>
    <row r="83" spans="1:149" ht="16.5" customHeight="1">
      <c r="A83" s="333" t="s">
        <v>150</v>
      </c>
      <c r="B83" s="159"/>
      <c r="C83" s="159"/>
      <c r="D83" s="159"/>
      <c r="E83" s="159"/>
      <c r="F83" s="742"/>
      <c r="G83" s="388"/>
      <c r="H83" s="330"/>
      <c r="I83" s="330"/>
      <c r="J83" s="330"/>
      <c r="K83" s="389"/>
      <c r="L83" s="453"/>
      <c r="M83" s="422"/>
      <c r="N83" s="790">
        <f t="shared" si="0"/>
        <v>0</v>
      </c>
      <c r="O83" s="160"/>
      <c r="P83" s="160"/>
      <c r="Q83" s="160"/>
      <c r="R83" s="160"/>
      <c r="S83" s="160"/>
      <c r="T83" s="332"/>
      <c r="U83" s="160"/>
      <c r="V83" s="453"/>
      <c r="W83" s="332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</row>
    <row r="84" spans="1:149" ht="16.5" customHeight="1">
      <c r="A84" s="335"/>
      <c r="B84" s="207"/>
      <c r="C84" s="207"/>
      <c r="D84" s="207"/>
      <c r="E84" s="207"/>
      <c r="F84" s="743"/>
      <c r="G84" s="390"/>
      <c r="H84" s="259"/>
      <c r="I84" s="259"/>
      <c r="J84" s="259"/>
      <c r="K84" s="391"/>
      <c r="L84" s="454"/>
      <c r="M84" s="423"/>
      <c r="N84" s="790">
        <f t="shared" si="0"/>
        <v>0</v>
      </c>
      <c r="O84" s="205"/>
      <c r="P84" s="205"/>
      <c r="Q84" s="205"/>
      <c r="R84" s="205"/>
      <c r="S84" s="205"/>
      <c r="T84" s="261"/>
      <c r="U84" s="205"/>
      <c r="V84" s="454"/>
      <c r="W84" s="26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</row>
    <row r="85" spans="1:23" s="34" customFormat="1" ht="18.75" customHeight="1">
      <c r="A85" s="335"/>
      <c r="B85" s="207"/>
      <c r="C85" s="207"/>
      <c r="D85" s="207"/>
      <c r="E85" s="207"/>
      <c r="F85" s="743"/>
      <c r="G85" s="390"/>
      <c r="H85" s="259"/>
      <c r="I85" s="259"/>
      <c r="J85" s="259"/>
      <c r="K85" s="391"/>
      <c r="L85" s="454"/>
      <c r="M85" s="423"/>
      <c r="N85" s="790">
        <f t="shared" si="0"/>
        <v>0</v>
      </c>
      <c r="O85" s="205"/>
      <c r="P85" s="205"/>
      <c r="Q85" s="205"/>
      <c r="R85" s="205"/>
      <c r="S85" s="205"/>
      <c r="T85" s="261"/>
      <c r="U85" s="205"/>
      <c r="V85" s="454"/>
      <c r="W85" s="261"/>
    </row>
    <row r="86" spans="1:23" ht="19.5" customHeight="1" thickBot="1">
      <c r="A86" s="334" t="s">
        <v>151</v>
      </c>
      <c r="B86" s="159"/>
      <c r="C86" s="159"/>
      <c r="D86" s="159"/>
      <c r="E86" s="159"/>
      <c r="F86" s="742"/>
      <c r="G86" s="388"/>
      <c r="H86" s="330"/>
      <c r="I86" s="330"/>
      <c r="J86" s="330"/>
      <c r="K86" s="389"/>
      <c r="L86" s="453"/>
      <c r="M86" s="422"/>
      <c r="N86" s="790">
        <f t="shared" si="0"/>
        <v>0</v>
      </c>
      <c r="O86" s="160"/>
      <c r="P86" s="160"/>
      <c r="Q86" s="160"/>
      <c r="R86" s="160"/>
      <c r="S86" s="160"/>
      <c r="T86" s="332"/>
      <c r="U86" s="160"/>
      <c r="V86" s="453"/>
      <c r="W86" s="332"/>
    </row>
    <row r="87" spans="1:23" s="31" customFormat="1" ht="35.25" customHeight="1">
      <c r="A87" s="151" t="s">
        <v>152</v>
      </c>
      <c r="B87" s="690" t="s">
        <v>205</v>
      </c>
      <c r="C87" s="690" t="s">
        <v>179</v>
      </c>
      <c r="D87" s="611"/>
      <c r="E87" s="546"/>
      <c r="F87" s="139" t="s">
        <v>97</v>
      </c>
      <c r="G87" s="140"/>
      <c r="H87" s="141"/>
      <c r="I87" s="141"/>
      <c r="J87" s="141"/>
      <c r="K87" s="142" t="s">
        <v>98</v>
      </c>
      <c r="L87" s="443"/>
      <c r="M87" s="143"/>
      <c r="N87" s="790">
        <f t="shared" si="0"/>
        <v>0</v>
      </c>
      <c r="O87" s="152"/>
      <c r="P87" s="152"/>
      <c r="Q87" s="152"/>
      <c r="R87" s="152"/>
      <c r="S87" s="152"/>
      <c r="T87" s="153"/>
      <c r="U87" s="152"/>
      <c r="V87" s="443"/>
      <c r="W87" s="153"/>
    </row>
    <row r="88" spans="1:23" s="31" customFormat="1" ht="27.75" customHeight="1">
      <c r="A88" s="625" t="s">
        <v>228</v>
      </c>
      <c r="B88" s="26">
        <v>2</v>
      </c>
      <c r="C88" s="516">
        <v>6696</v>
      </c>
      <c r="D88" s="516"/>
      <c r="E88" s="516"/>
      <c r="F88" s="231">
        <f>B88*C88</f>
        <v>13392</v>
      </c>
      <c r="G88" s="232"/>
      <c r="H88" s="227"/>
      <c r="I88" s="227"/>
      <c r="J88" s="227"/>
      <c r="K88" s="233"/>
      <c r="L88" s="231"/>
      <c r="M88" s="234"/>
      <c r="N88" s="790">
        <f t="shared" si="0"/>
        <v>0</v>
      </c>
      <c r="O88" s="516"/>
      <c r="P88" s="516"/>
      <c r="Q88" s="516"/>
      <c r="R88" s="516"/>
      <c r="S88" s="516"/>
      <c r="T88" s="517"/>
      <c r="U88" s="516"/>
      <c r="V88" s="231"/>
      <c r="W88" s="517"/>
    </row>
    <row r="89" spans="1:23" s="31" customFormat="1" ht="18.75" customHeight="1">
      <c r="A89" s="626" t="s">
        <v>229</v>
      </c>
      <c r="B89" s="26">
        <v>1</v>
      </c>
      <c r="C89" s="516">
        <v>27280</v>
      </c>
      <c r="D89" s="516"/>
      <c r="E89" s="516"/>
      <c r="F89" s="231">
        <f>B89*C89</f>
        <v>27280</v>
      </c>
      <c r="G89" s="232"/>
      <c r="H89" s="227"/>
      <c r="I89" s="227"/>
      <c r="J89" s="227"/>
      <c r="K89" s="233"/>
      <c r="L89" s="231"/>
      <c r="M89" s="234"/>
      <c r="N89" s="790">
        <f t="shared" si="0"/>
        <v>0</v>
      </c>
      <c r="O89" s="516"/>
      <c r="P89" s="516"/>
      <c r="Q89" s="516"/>
      <c r="R89" s="516"/>
      <c r="S89" s="516"/>
      <c r="T89" s="517"/>
      <c r="U89" s="516"/>
      <c r="V89" s="231"/>
      <c r="W89" s="517"/>
    </row>
    <row r="90" spans="1:104" s="187" customFormat="1" ht="18">
      <c r="A90" s="479" t="s">
        <v>230</v>
      </c>
      <c r="B90" s="26">
        <v>7</v>
      </c>
      <c r="C90" s="516">
        <v>1500</v>
      </c>
      <c r="D90" s="516"/>
      <c r="E90" s="516"/>
      <c r="F90" s="231">
        <f>B90*C90</f>
        <v>10500</v>
      </c>
      <c r="G90" s="232"/>
      <c r="H90" s="227"/>
      <c r="I90" s="227"/>
      <c r="J90" s="227"/>
      <c r="K90" s="233"/>
      <c r="L90" s="442"/>
      <c r="M90" s="234"/>
      <c r="N90" s="790">
        <f t="shared" si="0"/>
        <v>0</v>
      </c>
      <c r="O90" s="516"/>
      <c r="P90" s="516"/>
      <c r="Q90" s="516"/>
      <c r="R90" s="516"/>
      <c r="S90" s="516"/>
      <c r="T90" s="517"/>
      <c r="U90" s="516"/>
      <c r="V90" s="442"/>
      <c r="W90" s="517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</row>
    <row r="91" spans="1:23" s="35" customFormat="1" ht="35.25" customHeight="1" thickBot="1">
      <c r="A91" s="154" t="s">
        <v>31</v>
      </c>
      <c r="B91" s="547"/>
      <c r="C91" s="547"/>
      <c r="D91" s="547"/>
      <c r="E91" s="547"/>
      <c r="F91" s="87">
        <f>SUM(F88:F90)</f>
        <v>51172</v>
      </c>
      <c r="G91" s="146"/>
      <c r="H91" s="147"/>
      <c r="I91" s="147"/>
      <c r="J91" s="147"/>
      <c r="K91" s="88"/>
      <c r="L91" s="444">
        <f>F91</f>
        <v>51172</v>
      </c>
      <c r="M91" s="148">
        <v>9904.26</v>
      </c>
      <c r="N91" s="790">
        <f t="shared" si="0"/>
        <v>9904.258064516129</v>
      </c>
      <c r="O91" s="91"/>
      <c r="P91" s="91"/>
      <c r="Q91" s="91"/>
      <c r="R91" s="91"/>
      <c r="S91" s="91"/>
      <c r="T91" s="92"/>
      <c r="U91" s="91"/>
      <c r="V91" s="444"/>
      <c r="W91" s="92"/>
    </row>
    <row r="92" spans="1:104" s="26" customFormat="1" ht="35.25" customHeight="1">
      <c r="A92" s="336" t="s">
        <v>153</v>
      </c>
      <c r="B92" s="691" t="s">
        <v>206</v>
      </c>
      <c r="C92" s="692" t="s">
        <v>329</v>
      </c>
      <c r="D92" s="612"/>
      <c r="E92" s="548"/>
      <c r="F92" s="375" t="s">
        <v>97</v>
      </c>
      <c r="G92" s="337"/>
      <c r="H92" s="338"/>
      <c r="I92" s="338"/>
      <c r="J92" s="338"/>
      <c r="K92" s="339" t="s">
        <v>98</v>
      </c>
      <c r="L92" s="455"/>
      <c r="M92" s="340"/>
      <c r="N92" s="790">
        <f>L92*24/124</f>
        <v>0</v>
      </c>
      <c r="O92" s="341"/>
      <c r="P92" s="341"/>
      <c r="Q92" s="341"/>
      <c r="R92" s="341"/>
      <c r="S92" s="341"/>
      <c r="T92" s="342"/>
      <c r="U92" s="341"/>
      <c r="V92" s="455"/>
      <c r="W92" s="34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</row>
    <row r="93" spans="1:149" s="26" customFormat="1" ht="18" customHeight="1">
      <c r="A93" s="364" t="s">
        <v>231</v>
      </c>
      <c r="B93" s="539"/>
      <c r="C93" s="539"/>
      <c r="D93" s="539"/>
      <c r="E93" s="539"/>
      <c r="F93" s="722"/>
      <c r="G93" s="273"/>
      <c r="H93" s="207"/>
      <c r="I93" s="207"/>
      <c r="J93" s="207"/>
      <c r="K93" s="217"/>
      <c r="L93" s="468"/>
      <c r="M93" s="274"/>
      <c r="N93" s="790">
        <f t="shared" si="0"/>
        <v>0</v>
      </c>
      <c r="O93" s="205"/>
      <c r="P93" s="205"/>
      <c r="Q93" s="205"/>
      <c r="R93" s="205"/>
      <c r="S93" s="205"/>
      <c r="T93" s="205"/>
      <c r="U93" s="205"/>
      <c r="V93" s="205"/>
      <c r="W93" s="206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</row>
    <row r="94" spans="1:149" s="26" customFormat="1" ht="15" customHeight="1">
      <c r="A94" s="272"/>
      <c r="B94" s="539"/>
      <c r="C94" s="539"/>
      <c r="D94" s="539"/>
      <c r="E94" s="539"/>
      <c r="F94" s="722"/>
      <c r="G94" s="273"/>
      <c r="H94" s="207"/>
      <c r="I94" s="207"/>
      <c r="J94" s="207"/>
      <c r="K94" s="217"/>
      <c r="L94" s="468"/>
      <c r="M94" s="274"/>
      <c r="N94" s="790">
        <f aca="true" t="shared" si="1" ref="N94:N102">L94*24/124</f>
        <v>0</v>
      </c>
      <c r="O94" s="205"/>
      <c r="P94" s="205"/>
      <c r="Q94" s="205"/>
      <c r="R94" s="205"/>
      <c r="S94" s="205"/>
      <c r="T94" s="205"/>
      <c r="U94" s="205"/>
      <c r="V94" s="205"/>
      <c r="W94" s="206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</row>
    <row r="95" spans="1:149" s="26" customFormat="1" ht="14.25" customHeight="1">
      <c r="A95" s="272"/>
      <c r="B95" s="539"/>
      <c r="C95" s="539"/>
      <c r="D95" s="539"/>
      <c r="E95" s="539"/>
      <c r="F95" s="722"/>
      <c r="G95" s="273"/>
      <c r="H95" s="207"/>
      <c r="I95" s="207"/>
      <c r="J95" s="207"/>
      <c r="K95" s="217"/>
      <c r="L95" s="468"/>
      <c r="M95" s="274"/>
      <c r="N95" s="790">
        <f t="shared" si="1"/>
        <v>0</v>
      </c>
      <c r="O95" s="205"/>
      <c r="P95" s="205"/>
      <c r="Q95" s="205"/>
      <c r="R95" s="205"/>
      <c r="S95" s="205"/>
      <c r="T95" s="205"/>
      <c r="U95" s="205"/>
      <c r="V95" s="205"/>
      <c r="W95" s="206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</row>
    <row r="96" spans="1:149" s="26" customFormat="1" ht="24.75" customHeight="1" thickBot="1">
      <c r="A96" s="364" t="s">
        <v>232</v>
      </c>
      <c r="B96" s="539"/>
      <c r="C96" s="539"/>
      <c r="D96" s="539"/>
      <c r="E96" s="539"/>
      <c r="F96" s="722"/>
      <c r="G96" s="273"/>
      <c r="H96" s="207"/>
      <c r="I96" s="207"/>
      <c r="J96" s="207"/>
      <c r="K96" s="217"/>
      <c r="L96" s="468"/>
      <c r="M96" s="274"/>
      <c r="N96" s="790">
        <f t="shared" si="1"/>
        <v>0</v>
      </c>
      <c r="O96" s="205"/>
      <c r="P96" s="205"/>
      <c r="Q96" s="205"/>
      <c r="R96" s="205"/>
      <c r="S96" s="205"/>
      <c r="T96" s="205"/>
      <c r="U96" s="205"/>
      <c r="V96" s="205"/>
      <c r="W96" s="206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</row>
    <row r="97" spans="1:149" s="26" customFormat="1" ht="43.5" customHeight="1">
      <c r="A97" s="488" t="s">
        <v>258</v>
      </c>
      <c r="B97" s="516">
        <v>1</v>
      </c>
      <c r="C97" s="516">
        <v>500</v>
      </c>
      <c r="D97" s="516"/>
      <c r="E97" s="516"/>
      <c r="F97" s="735">
        <f>B97*C97</f>
        <v>500</v>
      </c>
      <c r="G97" s="232"/>
      <c r="H97" s="227"/>
      <c r="I97" s="227"/>
      <c r="J97" s="227"/>
      <c r="K97" s="233"/>
      <c r="L97" s="442"/>
      <c r="M97" s="234"/>
      <c r="N97" s="790">
        <f t="shared" si="1"/>
        <v>0</v>
      </c>
      <c r="O97" s="516"/>
      <c r="P97" s="516"/>
      <c r="Q97" s="516"/>
      <c r="R97" s="516"/>
      <c r="S97" s="516"/>
      <c r="T97" s="516"/>
      <c r="U97" s="516"/>
      <c r="V97" s="516"/>
      <c r="W97" s="517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</row>
    <row r="98" spans="1:23" ht="24.75" customHeight="1" thickBot="1">
      <c r="A98" s="343" t="s">
        <v>154</v>
      </c>
      <c r="B98" s="549"/>
      <c r="C98" s="549"/>
      <c r="D98" s="549"/>
      <c r="E98" s="549"/>
      <c r="F98" s="376">
        <f>SUM(F93:F97)</f>
        <v>500</v>
      </c>
      <c r="G98" s="344"/>
      <c r="H98" s="345"/>
      <c r="I98" s="345"/>
      <c r="J98" s="345"/>
      <c r="K98" s="346"/>
      <c r="L98" s="376">
        <f>F98</f>
        <v>500</v>
      </c>
      <c r="M98" s="347"/>
      <c r="N98" s="790"/>
      <c r="O98" s="348"/>
      <c r="P98" s="348"/>
      <c r="Q98" s="348"/>
      <c r="R98" s="348"/>
      <c r="S98" s="348"/>
      <c r="T98" s="349"/>
      <c r="U98" s="348"/>
      <c r="V98" s="376"/>
      <c r="W98" s="349"/>
    </row>
    <row r="99" spans="1:23" ht="39" thickBot="1">
      <c r="A99" s="350" t="s">
        <v>155</v>
      </c>
      <c r="B99" s="351"/>
      <c r="C99" s="694" t="s">
        <v>331</v>
      </c>
      <c r="D99" s="695" t="s">
        <v>202</v>
      </c>
      <c r="E99" s="351"/>
      <c r="F99" s="377" t="s">
        <v>97</v>
      </c>
      <c r="G99" s="352"/>
      <c r="H99" s="353"/>
      <c r="I99" s="353"/>
      <c r="J99" s="353"/>
      <c r="K99" s="354" t="s">
        <v>98</v>
      </c>
      <c r="L99" s="456"/>
      <c r="M99" s="355"/>
      <c r="N99" s="790">
        <f t="shared" si="1"/>
        <v>0</v>
      </c>
      <c r="O99" s="351"/>
      <c r="P99" s="351"/>
      <c r="Q99" s="351"/>
      <c r="R99" s="351"/>
      <c r="S99" s="351"/>
      <c r="T99" s="356"/>
      <c r="U99" s="351"/>
      <c r="V99" s="456"/>
      <c r="W99" s="356"/>
    </row>
    <row r="100" spans="1:149" s="26" customFormat="1" ht="15.75" customHeight="1" thickBot="1">
      <c r="A100" s="480" t="s">
        <v>313</v>
      </c>
      <c r="B100" s="490"/>
      <c r="C100" s="490">
        <v>2100</v>
      </c>
      <c r="D100" s="490">
        <v>7</v>
      </c>
      <c r="E100" s="490"/>
      <c r="F100" s="897">
        <f>C100*D100</f>
        <v>14700</v>
      </c>
      <c r="G100" s="232"/>
      <c r="H100" s="227"/>
      <c r="I100" s="227"/>
      <c r="J100" s="227"/>
      <c r="K100" s="233"/>
      <c r="L100" s="442"/>
      <c r="M100" s="234"/>
      <c r="N100" s="790">
        <f t="shared" si="1"/>
        <v>0</v>
      </c>
      <c r="O100" s="516"/>
      <c r="P100" s="516"/>
      <c r="Q100" s="516"/>
      <c r="R100" s="516"/>
      <c r="S100" s="516"/>
      <c r="T100" s="516"/>
      <c r="U100" s="516"/>
      <c r="V100" s="516"/>
      <c r="W100" s="517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</row>
    <row r="101" spans="1:149" s="26" customFormat="1" ht="15.75" customHeight="1">
      <c r="A101" s="505"/>
      <c r="B101" s="516"/>
      <c r="C101" s="516"/>
      <c r="D101" s="516"/>
      <c r="E101" s="516"/>
      <c r="F101" s="897"/>
      <c r="G101" s="232"/>
      <c r="H101" s="227"/>
      <c r="I101" s="227"/>
      <c r="J101" s="227"/>
      <c r="K101" s="233"/>
      <c r="L101" s="442"/>
      <c r="M101" s="234"/>
      <c r="N101" s="790">
        <f t="shared" si="1"/>
        <v>0</v>
      </c>
      <c r="O101" s="516"/>
      <c r="P101" s="516"/>
      <c r="Q101" s="516"/>
      <c r="R101" s="516"/>
      <c r="S101" s="516"/>
      <c r="T101" s="516"/>
      <c r="U101" s="516"/>
      <c r="V101" s="516"/>
      <c r="W101" s="517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</row>
    <row r="102" spans="1:23" ht="25.5">
      <c r="A102" s="357" t="s">
        <v>156</v>
      </c>
      <c r="B102" s="550"/>
      <c r="C102" s="550"/>
      <c r="D102" s="550"/>
      <c r="E102" s="550"/>
      <c r="F102" s="378">
        <f>SUM(F100:F101)</f>
        <v>14700</v>
      </c>
      <c r="G102" s="358"/>
      <c r="H102" s="359"/>
      <c r="I102" s="359"/>
      <c r="J102" s="359"/>
      <c r="K102" s="360"/>
      <c r="L102" s="457">
        <f>F102</f>
        <v>14700</v>
      </c>
      <c r="M102" s="361">
        <v>2845.16</v>
      </c>
      <c r="N102" s="790">
        <f t="shared" si="1"/>
        <v>2845.1612903225805</v>
      </c>
      <c r="O102" s="362"/>
      <c r="P102" s="362"/>
      <c r="Q102" s="362"/>
      <c r="R102" s="362"/>
      <c r="S102" s="362"/>
      <c r="T102" s="363"/>
      <c r="U102" s="362"/>
      <c r="V102" s="457"/>
      <c r="W102" s="363"/>
    </row>
    <row r="103" spans="1:23" ht="24" customHeight="1" thickBot="1">
      <c r="A103" s="275" t="s">
        <v>157</v>
      </c>
      <c r="B103" s="693" t="s">
        <v>206</v>
      </c>
      <c r="C103" s="693" t="s">
        <v>179</v>
      </c>
      <c r="D103" s="551"/>
      <c r="E103" s="551"/>
      <c r="F103" s="379"/>
      <c r="G103" s="392"/>
      <c r="H103" s="276"/>
      <c r="I103" s="276"/>
      <c r="J103" s="276"/>
      <c r="K103" s="393"/>
      <c r="L103" s="458"/>
      <c r="M103" s="424"/>
      <c r="N103" s="417"/>
      <c r="O103" s="277"/>
      <c r="P103" s="277"/>
      <c r="Q103" s="277"/>
      <c r="R103" s="277"/>
      <c r="S103" s="277"/>
      <c r="T103" s="277"/>
      <c r="U103" s="277"/>
      <c r="V103" s="458"/>
      <c r="W103" s="277"/>
    </row>
    <row r="104" spans="1:23" ht="38.25">
      <c r="A104" s="488" t="s">
        <v>233</v>
      </c>
      <c r="B104" s="516">
        <v>1</v>
      </c>
      <c r="C104" s="516">
        <v>800</v>
      </c>
      <c r="D104" s="516"/>
      <c r="E104" s="516"/>
      <c r="F104" s="897">
        <f>B104*C104</f>
        <v>800</v>
      </c>
      <c r="G104" s="232"/>
      <c r="H104" s="227"/>
      <c r="I104" s="227"/>
      <c r="J104" s="227"/>
      <c r="K104" s="233"/>
      <c r="L104" s="442"/>
      <c r="M104" s="234"/>
      <c r="N104" s="400"/>
      <c r="O104" s="210"/>
      <c r="P104" s="210"/>
      <c r="Q104" s="210"/>
      <c r="R104" s="210"/>
      <c r="S104" s="210"/>
      <c r="T104" s="210"/>
      <c r="U104" s="210"/>
      <c r="V104" s="442"/>
      <c r="W104" s="210"/>
    </row>
    <row r="105" spans="1:23" ht="12.75">
      <c r="A105" s="241"/>
      <c r="B105" s="516"/>
      <c r="C105" s="516"/>
      <c r="D105" s="516"/>
      <c r="E105" s="516"/>
      <c r="F105" s="231"/>
      <c r="G105" s="232"/>
      <c r="H105" s="227"/>
      <c r="I105" s="227"/>
      <c r="J105" s="227"/>
      <c r="K105" s="233"/>
      <c r="L105" s="442"/>
      <c r="M105" s="234"/>
      <c r="N105" s="400"/>
      <c r="O105" s="210"/>
      <c r="P105" s="210"/>
      <c r="Q105" s="210"/>
      <c r="R105" s="210"/>
      <c r="S105" s="210"/>
      <c r="T105" s="210"/>
      <c r="U105" s="210"/>
      <c r="V105" s="442"/>
      <c r="W105" s="210"/>
    </row>
    <row r="106" spans="1:23" ht="19.5" customHeight="1">
      <c r="A106" s="275" t="s">
        <v>158</v>
      </c>
      <c r="B106" s="551"/>
      <c r="C106" s="551"/>
      <c r="D106" s="551"/>
      <c r="E106" s="551"/>
      <c r="F106" s="379">
        <f>SUM(F104:F105)</f>
        <v>800</v>
      </c>
      <c r="G106" s="392"/>
      <c r="H106" s="276"/>
      <c r="I106" s="276"/>
      <c r="J106" s="276"/>
      <c r="K106" s="393"/>
      <c r="L106" s="458">
        <f>F106</f>
        <v>800</v>
      </c>
      <c r="M106" s="424"/>
      <c r="N106" s="417"/>
      <c r="O106" s="277"/>
      <c r="P106" s="277"/>
      <c r="Q106" s="277"/>
      <c r="R106" s="277"/>
      <c r="S106" s="277"/>
      <c r="T106" s="277"/>
      <c r="U106" s="277"/>
      <c r="V106" s="458"/>
      <c r="W106" s="277"/>
    </row>
    <row r="107" spans="1:23" ht="18.75" thickBot="1">
      <c r="A107" s="552"/>
      <c r="B107" s="35"/>
      <c r="C107" s="35"/>
      <c r="D107" s="35"/>
      <c r="E107" s="35"/>
      <c r="F107" s="728"/>
      <c r="G107" s="613"/>
      <c r="H107" s="614"/>
      <c r="I107" s="614"/>
      <c r="J107" s="614"/>
      <c r="K107" s="615"/>
      <c r="L107" s="35"/>
      <c r="M107" s="464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ht="19.5" customHeight="1" thickBot="1">
      <c r="A108" s="840" t="s">
        <v>324</v>
      </c>
      <c r="B108" s="809"/>
      <c r="C108" s="809"/>
      <c r="D108" s="809"/>
      <c r="E108" s="809"/>
      <c r="F108" s="729">
        <f>F20+F27+F42+F46+F62+F66+F76+F81+F91+F98+F102+F106</f>
        <v>441059.06</v>
      </c>
      <c r="G108" s="554"/>
      <c r="H108" s="554"/>
      <c r="I108" s="554"/>
      <c r="J108" s="554"/>
      <c r="K108" s="554"/>
      <c r="L108" s="750">
        <f>L20+L27+L42+L46+L62+L66+L76+L81+L91+L98+L102+L106</f>
        <v>441059.06</v>
      </c>
      <c r="M108" s="762">
        <f>SUM(M6:M107)</f>
        <v>58111.630000000005</v>
      </c>
      <c r="N108" s="555"/>
      <c r="O108" s="555"/>
      <c r="P108" s="555"/>
      <c r="Q108" s="555"/>
      <c r="R108" s="555"/>
      <c r="S108" s="555"/>
      <c r="T108" s="556"/>
      <c r="U108" s="683">
        <f>L108</f>
        <v>441059.06</v>
      </c>
      <c r="V108" s="620"/>
      <c r="W108" s="556"/>
    </row>
    <row r="109" spans="1:23" ht="18.75" thickBot="1">
      <c r="A109" s="552"/>
      <c r="B109" s="35"/>
      <c r="C109" s="35"/>
      <c r="D109" s="35"/>
      <c r="E109" s="35"/>
      <c r="F109" s="728"/>
      <c r="G109" s="35"/>
      <c r="H109" s="35"/>
      <c r="I109" s="35"/>
      <c r="J109" s="35"/>
      <c r="K109" s="35"/>
      <c r="L109" s="757"/>
      <c r="M109" s="763"/>
      <c r="N109" s="35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1:149" s="31" customFormat="1" ht="19.5" thickBot="1">
      <c r="A110" s="795" t="s">
        <v>325</v>
      </c>
      <c r="B110" s="796"/>
      <c r="C110" s="796"/>
      <c r="D110" s="796"/>
      <c r="E110" s="797"/>
      <c r="F110" s="744">
        <v>0</v>
      </c>
      <c r="G110" s="184"/>
      <c r="H110" s="184"/>
      <c r="I110" s="184"/>
      <c r="J110" s="184"/>
      <c r="K110" s="184"/>
      <c r="L110" s="764"/>
      <c r="M110" s="765"/>
      <c r="N110" s="184"/>
      <c r="O110" s="184"/>
      <c r="P110" s="184"/>
      <c r="Q110" s="184"/>
      <c r="R110" s="184"/>
      <c r="S110" s="184"/>
      <c r="T110" s="185"/>
      <c r="U110" s="184"/>
      <c r="V110" s="460"/>
      <c r="W110" s="185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</row>
    <row r="111" spans="1:149" s="31" customFormat="1" ht="18.75" thickBot="1">
      <c r="A111" s="552"/>
      <c r="B111" s="35"/>
      <c r="C111" s="35"/>
      <c r="D111" s="35"/>
      <c r="E111" s="35"/>
      <c r="F111" s="728"/>
      <c r="G111" s="35"/>
      <c r="H111" s="35"/>
      <c r="I111" s="35"/>
      <c r="J111" s="35"/>
      <c r="K111" s="35"/>
      <c r="L111" s="757"/>
      <c r="M111" s="763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</row>
    <row r="112" spans="1:149" s="31" customFormat="1" ht="18.75" thickBot="1">
      <c r="A112" s="795" t="s">
        <v>326</v>
      </c>
      <c r="B112" s="796"/>
      <c r="C112" s="796"/>
      <c r="D112" s="796"/>
      <c r="E112" s="797"/>
      <c r="F112" s="730">
        <v>39377</v>
      </c>
      <c r="G112" s="184"/>
      <c r="H112" s="184"/>
      <c r="I112" s="184"/>
      <c r="J112" s="184"/>
      <c r="K112" s="184"/>
      <c r="L112" s="766">
        <v>39377</v>
      </c>
      <c r="M112" s="765">
        <f>M108-L112</f>
        <v>18734.630000000005</v>
      </c>
      <c r="N112" s="184"/>
      <c r="O112" s="184"/>
      <c r="P112" s="184"/>
      <c r="Q112" s="184"/>
      <c r="R112" s="184"/>
      <c r="S112" s="184"/>
      <c r="T112" s="185"/>
      <c r="U112" s="184"/>
      <c r="V112" s="460"/>
      <c r="W112" s="185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</row>
    <row r="113" spans="1:149" s="31" customFormat="1" ht="18.75" thickBot="1">
      <c r="A113" s="107"/>
      <c r="B113" s="35"/>
      <c r="C113" s="35"/>
      <c r="D113" s="35"/>
      <c r="E113" s="35"/>
      <c r="F113" s="728"/>
      <c r="G113" s="35"/>
      <c r="H113" s="35"/>
      <c r="I113" s="35"/>
      <c r="J113" s="35"/>
      <c r="K113" s="35"/>
      <c r="L113" s="757"/>
      <c r="M113" s="763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</row>
    <row r="114" spans="1:149" s="31" customFormat="1" ht="18.75" customHeight="1" thickBot="1">
      <c r="A114" s="831" t="s">
        <v>168</v>
      </c>
      <c r="B114" s="831"/>
      <c r="C114" s="831"/>
      <c r="D114" s="831"/>
      <c r="E114" s="832"/>
      <c r="F114" s="745">
        <f>F108*2/100</f>
        <v>8821.181199999999</v>
      </c>
      <c r="G114" s="193"/>
      <c r="H114" s="190"/>
      <c r="I114" s="190"/>
      <c r="J114" s="191"/>
      <c r="K114" s="109"/>
      <c r="L114" s="767">
        <f>F114</f>
        <v>8821.181199999999</v>
      </c>
      <c r="M114" s="781"/>
      <c r="N114" s="35"/>
      <c r="O114" s="35"/>
      <c r="P114" s="35"/>
      <c r="Q114" s="35"/>
      <c r="R114" s="35"/>
      <c r="S114" s="35"/>
      <c r="T114" s="35"/>
      <c r="U114" s="35"/>
      <c r="V114" s="616"/>
      <c r="W114" s="35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</row>
    <row r="115" spans="1:149" s="31" customFormat="1" ht="18.75" thickBot="1">
      <c r="A115" s="77"/>
      <c r="B115" s="77"/>
      <c r="C115" s="77"/>
      <c r="D115" s="77"/>
      <c r="E115" s="77"/>
      <c r="F115" s="728"/>
      <c r="G115" s="35"/>
      <c r="H115" s="35"/>
      <c r="I115" s="35"/>
      <c r="J115" s="35"/>
      <c r="K115" s="35"/>
      <c r="L115" s="768"/>
      <c r="M115" s="763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</row>
    <row r="116" spans="1:149" s="31" customFormat="1" ht="18.75" customHeight="1" thickBot="1">
      <c r="A116" s="833" t="s">
        <v>327</v>
      </c>
      <c r="B116" s="798"/>
      <c r="C116" s="798"/>
      <c r="D116" s="798"/>
      <c r="E116" s="799"/>
      <c r="F116" s="746">
        <f>F108-F114</f>
        <v>432237.8788</v>
      </c>
      <c r="G116" s="193"/>
      <c r="H116" s="190"/>
      <c r="I116" s="190"/>
      <c r="J116" s="191"/>
      <c r="K116" s="109"/>
      <c r="L116" s="769">
        <f>L108-F114</f>
        <v>432237.8788</v>
      </c>
      <c r="M116" s="781"/>
      <c r="N116" s="35"/>
      <c r="O116" s="35"/>
      <c r="P116" s="35"/>
      <c r="Q116" s="35"/>
      <c r="R116" s="35"/>
      <c r="S116" s="35"/>
      <c r="T116" s="35"/>
      <c r="U116" s="35"/>
      <c r="V116" s="616"/>
      <c r="W116" s="35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</row>
    <row r="117" spans="1:149" s="31" customFormat="1" ht="18">
      <c r="A117" s="794" t="s">
        <v>89</v>
      </c>
      <c r="B117" s="794"/>
      <c r="C117" s="794"/>
      <c r="D117" s="794"/>
      <c r="E117" s="794"/>
      <c r="F117" s="748">
        <v>372402</v>
      </c>
      <c r="G117" s="188"/>
      <c r="H117" s="188"/>
      <c r="I117" s="188"/>
      <c r="J117" s="188"/>
      <c r="K117" s="192"/>
      <c r="L117" s="782">
        <v>372402</v>
      </c>
      <c r="M117" s="783"/>
      <c r="N117" s="463"/>
      <c r="O117" s="189"/>
      <c r="P117" s="189"/>
      <c r="Q117" s="189"/>
      <c r="R117" s="189"/>
      <c r="S117" s="189"/>
      <c r="T117" s="189"/>
      <c r="U117" s="189"/>
      <c r="V117" s="617"/>
      <c r="W117" s="189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</row>
    <row r="118" spans="1:149" s="31" customFormat="1" ht="18">
      <c r="A118" s="794" t="s">
        <v>90</v>
      </c>
      <c r="B118" s="794"/>
      <c r="C118" s="794"/>
      <c r="D118" s="794"/>
      <c r="E118" s="794"/>
      <c r="F118" s="188">
        <v>0</v>
      </c>
      <c r="G118" s="188"/>
      <c r="H118" s="188"/>
      <c r="I118" s="188"/>
      <c r="J118" s="188"/>
      <c r="K118" s="188"/>
      <c r="L118" s="780"/>
      <c r="M118" s="784"/>
      <c r="N118" s="463"/>
      <c r="O118" s="189"/>
      <c r="P118" s="189"/>
      <c r="Q118" s="189"/>
      <c r="R118" s="189"/>
      <c r="S118" s="189"/>
      <c r="T118" s="189"/>
      <c r="U118" s="189"/>
      <c r="V118" s="618"/>
      <c r="W118" s="189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</row>
    <row r="119" spans="1:149" s="31" customFormat="1" ht="18">
      <c r="A119" s="794" t="s">
        <v>91</v>
      </c>
      <c r="B119" s="794"/>
      <c r="C119" s="794"/>
      <c r="D119" s="794"/>
      <c r="E119" s="794"/>
      <c r="F119" s="188">
        <v>0</v>
      </c>
      <c r="G119" s="188"/>
      <c r="H119" s="188"/>
      <c r="I119" s="188"/>
      <c r="J119" s="188"/>
      <c r="K119" s="188"/>
      <c r="L119" s="618"/>
      <c r="M119" s="465"/>
      <c r="N119" s="463"/>
      <c r="O119" s="189"/>
      <c r="P119" s="189"/>
      <c r="Q119" s="189"/>
      <c r="R119" s="189"/>
      <c r="S119" s="189"/>
      <c r="T119" s="189"/>
      <c r="U119" s="189"/>
      <c r="V119" s="618"/>
      <c r="W119" s="189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</row>
    <row r="120" spans="1:149" s="31" customFormat="1" ht="18">
      <c r="A120" s="830" t="s">
        <v>189</v>
      </c>
      <c r="B120" s="794"/>
      <c r="C120" s="794"/>
      <c r="D120" s="794"/>
      <c r="E120" s="794"/>
      <c r="F120" s="188">
        <v>0</v>
      </c>
      <c r="G120" s="188"/>
      <c r="H120" s="188"/>
      <c r="I120" s="188"/>
      <c r="J120" s="188"/>
      <c r="K120" s="188"/>
      <c r="L120" s="618"/>
      <c r="M120" s="465"/>
      <c r="N120" s="463"/>
      <c r="O120" s="189"/>
      <c r="P120" s="189"/>
      <c r="Q120" s="189"/>
      <c r="R120" s="189"/>
      <c r="S120" s="189"/>
      <c r="T120" s="189"/>
      <c r="U120" s="189"/>
      <c r="V120" s="618"/>
      <c r="W120" s="189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</row>
    <row r="121" spans="1:149" s="31" customFormat="1" ht="18">
      <c r="A121" s="830" t="s">
        <v>315</v>
      </c>
      <c r="B121" s="794"/>
      <c r="C121" s="794"/>
      <c r="D121" s="794"/>
      <c r="E121" s="794"/>
      <c r="F121" s="747">
        <f>F108</f>
        <v>441059.06</v>
      </c>
      <c r="G121" s="188"/>
      <c r="H121" s="188"/>
      <c r="I121" s="188"/>
      <c r="J121" s="188"/>
      <c r="K121" s="188"/>
      <c r="L121" s="682">
        <f>L108</f>
        <v>441059.06</v>
      </c>
      <c r="M121" s="465"/>
      <c r="N121" s="463"/>
      <c r="O121" s="189"/>
      <c r="P121" s="189"/>
      <c r="Q121" s="189"/>
      <c r="R121" s="189"/>
      <c r="S121" s="189"/>
      <c r="T121" s="189"/>
      <c r="U121" s="189"/>
      <c r="V121" s="618"/>
      <c r="W121" s="189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</row>
  </sheetData>
  <sheetProtection/>
  <mergeCells count="18">
    <mergeCell ref="M3:M5"/>
    <mergeCell ref="N3:W3"/>
    <mergeCell ref="A5:E5"/>
    <mergeCell ref="G5:K5"/>
    <mergeCell ref="L3:L4"/>
    <mergeCell ref="A121:E121"/>
    <mergeCell ref="A118:E118"/>
    <mergeCell ref="A119:E119"/>
    <mergeCell ref="A120:E120"/>
    <mergeCell ref="A117:E117"/>
    <mergeCell ref="A2:K2"/>
    <mergeCell ref="B3:F3"/>
    <mergeCell ref="G3:K3"/>
    <mergeCell ref="A108:E108"/>
    <mergeCell ref="A110:E110"/>
    <mergeCell ref="A112:E112"/>
    <mergeCell ref="A114:E114"/>
    <mergeCell ref="A116:E116"/>
  </mergeCells>
  <printOptions/>
  <pageMargins left="0.75" right="0.75" top="1" bottom="1" header="0.5" footer="0.5"/>
  <pageSetup horizontalDpi="300" verticalDpi="3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S143"/>
  <sheetViews>
    <sheetView tabSelected="1" view="pageBreakPreview" zoomScale="85" zoomScaleSheetLayoutView="85" zoomScalePageLayoutView="0" workbookViewId="0" topLeftCell="A1">
      <pane ySplit="4" topLeftCell="BM5" activePane="bottomLeft" state="frozen"/>
      <selection pane="topLeft" activeCell="A1" sqref="A1"/>
      <selection pane="bottomLeft" activeCell="F122" sqref="F122"/>
    </sheetView>
  </sheetViews>
  <sheetFormatPr defaultColWidth="9.140625" defaultRowHeight="12.75"/>
  <cols>
    <col min="1" max="1" width="41.28125" style="499" customWidth="1"/>
    <col min="2" max="2" width="17.8515625" style="26" customWidth="1"/>
    <col min="3" max="3" width="19.140625" style="26" customWidth="1"/>
    <col min="4" max="4" width="18.421875" style="26" customWidth="1"/>
    <col min="5" max="5" width="12.140625" style="26" customWidth="1"/>
    <col min="6" max="6" width="17.421875" style="26" customWidth="1"/>
    <col min="7" max="7" width="17.7109375" style="26" customWidth="1"/>
    <col min="8" max="8" width="19.00390625" style="26" customWidth="1"/>
    <col min="9" max="9" width="13.28125" style="26" customWidth="1"/>
    <col min="10" max="10" width="10.140625" style="26" customWidth="1"/>
    <col min="11" max="11" width="11.140625" style="26" bestFit="1" customWidth="1"/>
    <col min="12" max="12" width="18.140625" style="26" customWidth="1"/>
    <col min="13" max="13" width="18.57421875" style="26" customWidth="1"/>
    <col min="14" max="14" width="13.140625" style="35" customWidth="1"/>
    <col min="15" max="15" width="14.57421875" style="35" customWidth="1"/>
    <col min="16" max="16" width="12.57421875" style="35" customWidth="1"/>
    <col min="17" max="17" width="12.7109375" style="35" customWidth="1"/>
    <col min="18" max="22" width="13.140625" style="35" customWidth="1"/>
    <col min="23" max="23" width="12.57421875" style="35" customWidth="1"/>
    <col min="24" max="104" width="9.140625" style="35" customWidth="1"/>
    <col min="105" max="16384" width="9.140625" style="26" customWidth="1"/>
  </cols>
  <sheetData>
    <row r="2" spans="1:13" ht="43.5" customHeight="1" thickBot="1">
      <c r="A2" s="805" t="s">
        <v>169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36"/>
      <c r="M2" s="36"/>
    </row>
    <row r="3" spans="2:118" ht="19.5" customHeight="1" thickTop="1">
      <c r="B3" s="802" t="s">
        <v>92</v>
      </c>
      <c r="C3" s="800"/>
      <c r="D3" s="800"/>
      <c r="E3" s="800"/>
      <c r="F3" s="800"/>
      <c r="G3" s="802" t="s">
        <v>93</v>
      </c>
      <c r="H3" s="800"/>
      <c r="I3" s="800"/>
      <c r="J3" s="800"/>
      <c r="K3" s="800"/>
      <c r="L3" s="835" t="s">
        <v>94</v>
      </c>
      <c r="M3" s="828" t="s">
        <v>176</v>
      </c>
      <c r="N3" s="800"/>
      <c r="O3" s="837"/>
      <c r="P3" s="837"/>
      <c r="Q3" s="837"/>
      <c r="R3" s="837"/>
      <c r="S3" s="837"/>
      <c r="T3" s="837"/>
      <c r="U3" s="837"/>
      <c r="V3" s="837"/>
      <c r="W3" s="838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</row>
    <row r="4" spans="1:118" ht="13.5" customHeight="1" thickBot="1">
      <c r="A4" s="500"/>
      <c r="B4" s="35"/>
      <c r="C4" s="35"/>
      <c r="D4" s="35"/>
      <c r="E4" s="35"/>
      <c r="F4" s="501"/>
      <c r="G4" s="35"/>
      <c r="H4" s="35"/>
      <c r="I4" s="35"/>
      <c r="J4" s="35"/>
      <c r="K4" s="35"/>
      <c r="L4" s="836"/>
      <c r="M4" s="829"/>
      <c r="N4" s="461" t="s">
        <v>35</v>
      </c>
      <c r="O4" s="81" t="s">
        <v>36</v>
      </c>
      <c r="P4" s="81" t="s">
        <v>37</v>
      </c>
      <c r="Q4" s="81" t="s">
        <v>38</v>
      </c>
      <c r="R4" s="81" t="s">
        <v>39</v>
      </c>
      <c r="S4" s="81" t="s">
        <v>190</v>
      </c>
      <c r="T4" s="81" t="s">
        <v>191</v>
      </c>
      <c r="U4" s="81" t="s">
        <v>192</v>
      </c>
      <c r="V4" s="81" t="s">
        <v>193</v>
      </c>
      <c r="W4" s="82" t="s">
        <v>194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</row>
    <row r="5" spans="1:118" ht="23.25" customHeight="1" thickBot="1">
      <c r="A5" s="815" t="s">
        <v>167</v>
      </c>
      <c r="B5" s="839"/>
      <c r="C5" s="839"/>
      <c r="D5" s="839"/>
      <c r="E5" s="839"/>
      <c r="F5" s="111"/>
      <c r="G5" s="813" t="s">
        <v>113</v>
      </c>
      <c r="H5" s="839"/>
      <c r="I5" s="839"/>
      <c r="J5" s="839"/>
      <c r="K5" s="839"/>
      <c r="L5" s="459"/>
      <c r="M5" s="829"/>
      <c r="N5" s="502"/>
      <c r="O5" s="503"/>
      <c r="P5" s="503"/>
      <c r="Q5" s="503"/>
      <c r="R5" s="503"/>
      <c r="S5" s="503"/>
      <c r="T5" s="503"/>
      <c r="U5" s="503"/>
      <c r="V5" s="503"/>
      <c r="W5" s="503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</row>
    <row r="6" spans="1:118" ht="54.75" customHeight="1" thickBot="1">
      <c r="A6" s="83" t="s">
        <v>117</v>
      </c>
      <c r="B6" s="48" t="s">
        <v>115</v>
      </c>
      <c r="C6" s="48" t="s">
        <v>114</v>
      </c>
      <c r="D6" s="48"/>
      <c r="E6" s="49"/>
      <c r="F6" s="49" t="s">
        <v>97</v>
      </c>
      <c r="G6" s="50" t="s">
        <v>115</v>
      </c>
      <c r="H6" s="51" t="s">
        <v>114</v>
      </c>
      <c r="I6" s="51"/>
      <c r="J6" s="52"/>
      <c r="K6" s="53" t="s">
        <v>98</v>
      </c>
      <c r="L6" s="466"/>
      <c r="M6" s="173"/>
      <c r="N6" s="394"/>
      <c r="O6" s="174"/>
      <c r="P6" s="174"/>
      <c r="Q6" s="174"/>
      <c r="R6" s="174"/>
      <c r="S6" s="174"/>
      <c r="T6" s="174"/>
      <c r="U6" s="174"/>
      <c r="V6" s="466"/>
      <c r="W6" s="174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</row>
    <row r="7" spans="1:118" ht="24" customHeight="1">
      <c r="A7" s="601"/>
      <c r="B7" s="200"/>
      <c r="C7" s="200"/>
      <c r="D7" s="200"/>
      <c r="E7" s="201"/>
      <c r="F7" s="201"/>
      <c r="G7" s="202"/>
      <c r="H7" s="200"/>
      <c r="I7" s="200"/>
      <c r="J7" s="200"/>
      <c r="K7" s="203"/>
      <c r="L7" s="201"/>
      <c r="M7" s="274"/>
      <c r="N7" s="260"/>
      <c r="O7" s="205"/>
      <c r="P7" s="205"/>
      <c r="Q7" s="205"/>
      <c r="R7" s="205"/>
      <c r="S7" s="205"/>
      <c r="T7" s="206"/>
      <c r="U7" s="205"/>
      <c r="V7" s="201"/>
      <c r="W7" s="206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</row>
    <row r="8" spans="1:118" ht="24" customHeight="1">
      <c r="A8" s="602"/>
      <c r="B8" s="207"/>
      <c r="C8" s="207"/>
      <c r="D8" s="207"/>
      <c r="E8" s="208"/>
      <c r="F8" s="208"/>
      <c r="G8" s="209"/>
      <c r="H8" s="210"/>
      <c r="I8" s="210"/>
      <c r="J8" s="210"/>
      <c r="K8" s="211"/>
      <c r="L8" s="208"/>
      <c r="M8" s="274"/>
      <c r="N8" s="260"/>
      <c r="O8" s="205"/>
      <c r="P8" s="205"/>
      <c r="Q8" s="205"/>
      <c r="R8" s="205"/>
      <c r="S8" s="205"/>
      <c r="T8" s="206"/>
      <c r="U8" s="205"/>
      <c r="V8" s="208"/>
      <c r="W8" s="206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</row>
    <row r="9" spans="1:118" ht="25.5" customHeight="1" thickBot="1">
      <c r="A9" s="504" t="s">
        <v>116</v>
      </c>
      <c r="B9" s="48"/>
      <c r="C9" s="48"/>
      <c r="D9" s="48"/>
      <c r="E9" s="49"/>
      <c r="F9" s="366">
        <f>SUM(F7:F8)</f>
        <v>0</v>
      </c>
      <c r="G9" s="242"/>
      <c r="H9" s="243"/>
      <c r="I9" s="243"/>
      <c r="J9" s="243"/>
      <c r="K9" s="244">
        <f>SUM(K7:K8)</f>
        <v>0</v>
      </c>
      <c r="L9" s="366">
        <f>SUM(L7:L8)</f>
        <v>0</v>
      </c>
      <c r="M9" s="467"/>
      <c r="N9" s="395"/>
      <c r="O9" s="245"/>
      <c r="P9" s="245"/>
      <c r="Q9" s="245"/>
      <c r="R9" s="245"/>
      <c r="S9" s="245"/>
      <c r="T9" s="246"/>
      <c r="U9" s="245"/>
      <c r="V9" s="366"/>
      <c r="W9" s="246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</row>
    <row r="10" spans="1:118" ht="24.75" customHeight="1">
      <c r="A10" s="257" t="s">
        <v>118</v>
      </c>
      <c r="B10" s="250"/>
      <c r="C10" s="250"/>
      <c r="D10" s="250"/>
      <c r="E10" s="250"/>
      <c r="F10" s="367"/>
      <c r="G10" s="380"/>
      <c r="H10" s="251"/>
      <c r="I10" s="251"/>
      <c r="J10" s="251"/>
      <c r="K10" s="381"/>
      <c r="L10" s="445"/>
      <c r="M10" s="418"/>
      <c r="N10" s="396"/>
      <c r="O10" s="252"/>
      <c r="P10" s="252"/>
      <c r="Q10" s="252"/>
      <c r="R10" s="252"/>
      <c r="S10" s="252"/>
      <c r="T10" s="252"/>
      <c r="U10" s="252"/>
      <c r="V10" s="445"/>
      <c r="W10" s="252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</row>
    <row r="11" spans="1:118" ht="28.5" customHeight="1">
      <c r="A11" s="255" t="s">
        <v>119</v>
      </c>
      <c r="B11" s="365" t="s">
        <v>160</v>
      </c>
      <c r="C11" s="365" t="s">
        <v>161</v>
      </c>
      <c r="D11" s="253"/>
      <c r="E11" s="253"/>
      <c r="F11" s="368"/>
      <c r="G11" s="382" t="s">
        <v>160</v>
      </c>
      <c r="H11" s="365" t="s">
        <v>162</v>
      </c>
      <c r="I11" s="254"/>
      <c r="J11" s="254"/>
      <c r="K11" s="383"/>
      <c r="L11" s="446"/>
      <c r="M11" s="419"/>
      <c r="N11" s="397"/>
      <c r="O11" s="176"/>
      <c r="P11" s="176"/>
      <c r="Q11" s="176"/>
      <c r="R11" s="176"/>
      <c r="S11" s="176"/>
      <c r="T11" s="176"/>
      <c r="U11" s="176"/>
      <c r="V11" s="446"/>
      <c r="W11" s="176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</row>
    <row r="12" spans="1:118" ht="44.25" customHeight="1" thickBot="1">
      <c r="A12" s="256" t="s">
        <v>120</v>
      </c>
      <c r="B12" s="210"/>
      <c r="C12" s="210"/>
      <c r="D12" s="210"/>
      <c r="E12" s="210"/>
      <c r="F12" s="369"/>
      <c r="G12" s="384"/>
      <c r="H12" s="249"/>
      <c r="I12" s="249"/>
      <c r="J12" s="249"/>
      <c r="K12" s="385"/>
      <c r="L12" s="369"/>
      <c r="M12" s="420"/>
      <c r="N12" s="398"/>
      <c r="O12" s="214"/>
      <c r="P12" s="214"/>
      <c r="Q12" s="214"/>
      <c r="R12" s="214"/>
      <c r="S12" s="214"/>
      <c r="T12" s="214"/>
      <c r="U12" s="214"/>
      <c r="V12" s="369"/>
      <c r="W12" s="214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</row>
    <row r="13" spans="1:118" ht="24" customHeight="1" thickBot="1">
      <c r="A13" s="469" t="s">
        <v>211</v>
      </c>
      <c r="B13" s="489">
        <v>3000</v>
      </c>
      <c r="C13" s="489">
        <v>7</v>
      </c>
      <c r="D13" s="489"/>
      <c r="E13" s="489"/>
      <c r="F13" s="634">
        <f>B13*C13</f>
        <v>21000</v>
      </c>
      <c r="G13" s="384"/>
      <c r="H13" s="249"/>
      <c r="I13" s="249"/>
      <c r="J13" s="249"/>
      <c r="K13" s="385"/>
      <c r="L13" s="369">
        <f>F13</f>
        <v>21000</v>
      </c>
      <c r="M13" s="420"/>
      <c r="N13" s="398"/>
      <c r="O13" s="214"/>
      <c r="P13" s="214"/>
      <c r="Q13" s="214"/>
      <c r="R13" s="214"/>
      <c r="S13" s="214"/>
      <c r="T13" s="214"/>
      <c r="U13" s="214"/>
      <c r="V13" s="369"/>
      <c r="W13" s="214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</row>
    <row r="14" spans="1:118" ht="24" customHeight="1" thickBot="1">
      <c r="A14" s="635" t="s">
        <v>212</v>
      </c>
      <c r="B14" s="489">
        <v>3000</v>
      </c>
      <c r="C14" s="489">
        <v>7</v>
      </c>
      <c r="D14" s="489"/>
      <c r="E14" s="489"/>
      <c r="F14" s="634">
        <f>B14*C14</f>
        <v>21000</v>
      </c>
      <c r="G14" s="384"/>
      <c r="H14" s="249"/>
      <c r="I14" s="249"/>
      <c r="J14" s="249"/>
      <c r="K14" s="385"/>
      <c r="L14" s="369">
        <f>F14</f>
        <v>21000</v>
      </c>
      <c r="M14" s="420"/>
      <c r="N14" s="398"/>
      <c r="O14" s="214"/>
      <c r="P14" s="214"/>
      <c r="Q14" s="214"/>
      <c r="R14" s="214"/>
      <c r="S14" s="214"/>
      <c r="T14" s="214"/>
      <c r="U14" s="214"/>
      <c r="V14" s="369"/>
      <c r="W14" s="214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1:118" ht="24" customHeight="1" thickBot="1">
      <c r="A15" s="635" t="s">
        <v>213</v>
      </c>
      <c r="B15" s="489">
        <v>3000</v>
      </c>
      <c r="C15" s="489">
        <v>7</v>
      </c>
      <c r="D15" s="489"/>
      <c r="E15" s="489"/>
      <c r="F15" s="634">
        <f>B15*C15</f>
        <v>21000</v>
      </c>
      <c r="G15" s="384"/>
      <c r="H15" s="249"/>
      <c r="I15" s="249"/>
      <c r="J15" s="249"/>
      <c r="K15" s="385"/>
      <c r="L15" s="369">
        <f>F15</f>
        <v>21000</v>
      </c>
      <c r="M15" s="420"/>
      <c r="N15" s="398"/>
      <c r="O15" s="214"/>
      <c r="P15" s="214"/>
      <c r="Q15" s="214"/>
      <c r="R15" s="214"/>
      <c r="S15" s="214"/>
      <c r="T15" s="214"/>
      <c r="U15" s="214"/>
      <c r="V15" s="369"/>
      <c r="W15" s="214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</row>
    <row r="16" spans="1:118" ht="24" customHeight="1">
      <c r="A16" s="635" t="s">
        <v>214</v>
      </c>
      <c r="B16" s="489">
        <v>2073</v>
      </c>
      <c r="C16" s="489">
        <v>7</v>
      </c>
      <c r="D16" s="489"/>
      <c r="E16" s="489"/>
      <c r="F16" s="634">
        <f>B16*C16</f>
        <v>14511</v>
      </c>
      <c r="G16" s="384"/>
      <c r="H16" s="249"/>
      <c r="I16" s="249"/>
      <c r="J16" s="249"/>
      <c r="K16" s="385"/>
      <c r="L16" s="369">
        <f>F16</f>
        <v>14511</v>
      </c>
      <c r="M16" s="420"/>
      <c r="N16" s="398"/>
      <c r="O16" s="214"/>
      <c r="P16" s="214"/>
      <c r="Q16" s="214"/>
      <c r="R16" s="214"/>
      <c r="S16" s="214"/>
      <c r="T16" s="214"/>
      <c r="U16" s="214"/>
      <c r="V16" s="369"/>
      <c r="W16" s="214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1:118" ht="37.5" customHeight="1" thickBot="1">
      <c r="A17" s="256" t="s">
        <v>121</v>
      </c>
      <c r="B17" s="210"/>
      <c r="C17" s="210"/>
      <c r="D17" s="210"/>
      <c r="E17" s="210"/>
      <c r="F17" s="369"/>
      <c r="G17" s="384"/>
      <c r="H17" s="249"/>
      <c r="I17" s="249"/>
      <c r="J17" s="249"/>
      <c r="K17" s="385"/>
      <c r="L17" s="369"/>
      <c r="M17" s="420"/>
      <c r="N17" s="398"/>
      <c r="O17" s="214"/>
      <c r="P17" s="214"/>
      <c r="Q17" s="214"/>
      <c r="R17" s="214"/>
      <c r="S17" s="214"/>
      <c r="T17" s="214"/>
      <c r="U17" s="214"/>
      <c r="V17" s="369"/>
      <c r="W17" s="214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</row>
    <row r="18" spans="1:118" ht="24" customHeight="1" thickBot="1">
      <c r="A18" s="256" t="s">
        <v>215</v>
      </c>
      <c r="B18" s="489">
        <v>6500</v>
      </c>
      <c r="C18" s="489">
        <v>7</v>
      </c>
      <c r="D18" s="489"/>
      <c r="E18" s="489"/>
      <c r="F18" s="634">
        <f>B18*C18</f>
        <v>45500</v>
      </c>
      <c r="G18" s="384"/>
      <c r="H18" s="249"/>
      <c r="I18" s="249"/>
      <c r="J18" s="249"/>
      <c r="K18" s="385"/>
      <c r="L18" s="369">
        <f>F18</f>
        <v>45500</v>
      </c>
      <c r="M18" s="420"/>
      <c r="N18" s="398"/>
      <c r="O18" s="214"/>
      <c r="P18" s="214"/>
      <c r="Q18" s="214"/>
      <c r="R18" s="214"/>
      <c r="S18" s="214"/>
      <c r="T18" s="214"/>
      <c r="U18" s="214"/>
      <c r="V18" s="369"/>
      <c r="W18" s="214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</row>
    <row r="19" spans="1:118" ht="24" customHeight="1">
      <c r="A19" s="469" t="s">
        <v>216</v>
      </c>
      <c r="B19" s="489">
        <v>1495</v>
      </c>
      <c r="C19" s="489">
        <v>7</v>
      </c>
      <c r="D19" s="489"/>
      <c r="E19" s="489"/>
      <c r="F19" s="634">
        <f>B19*C19</f>
        <v>10465</v>
      </c>
      <c r="G19" s="384"/>
      <c r="H19" s="249"/>
      <c r="I19" s="249"/>
      <c r="J19" s="249"/>
      <c r="K19" s="385"/>
      <c r="L19" s="369">
        <f>F19</f>
        <v>10465</v>
      </c>
      <c r="M19" s="420"/>
      <c r="N19" s="398"/>
      <c r="O19" s="214"/>
      <c r="P19" s="214"/>
      <c r="Q19" s="214"/>
      <c r="R19" s="214"/>
      <c r="S19" s="214"/>
      <c r="T19" s="214"/>
      <c r="U19" s="214"/>
      <c r="V19" s="369"/>
      <c r="W19" s="214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1:118" ht="37.5" customHeight="1">
      <c r="A20" s="278" t="s">
        <v>129</v>
      </c>
      <c r="B20" s="263"/>
      <c r="C20" s="263"/>
      <c r="D20" s="263"/>
      <c r="E20" s="263"/>
      <c r="F20" s="279">
        <f>SUM(F13:F19)</f>
        <v>133476</v>
      </c>
      <c r="G20" s="386"/>
      <c r="H20" s="280"/>
      <c r="I20" s="280"/>
      <c r="J20" s="280"/>
      <c r="K20" s="387"/>
      <c r="L20" s="279">
        <f>SUM(L13:L19)</f>
        <v>133476</v>
      </c>
      <c r="M20" s="421"/>
      <c r="N20" s="281"/>
      <c r="O20" s="262"/>
      <c r="P20" s="262"/>
      <c r="Q20" s="262"/>
      <c r="R20" s="262"/>
      <c r="S20" s="262"/>
      <c r="T20" s="282"/>
      <c r="U20" s="262"/>
      <c r="V20" s="279"/>
      <c r="W20" s="282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</row>
    <row r="21" spans="1:118" ht="51" customHeight="1">
      <c r="A21" s="84" t="s">
        <v>122</v>
      </c>
      <c r="B21" s="61"/>
      <c r="C21" s="62"/>
      <c r="D21" s="63"/>
      <c r="E21" s="63"/>
      <c r="F21" s="64"/>
      <c r="G21" s="65"/>
      <c r="H21" s="62"/>
      <c r="I21" s="62"/>
      <c r="J21" s="62"/>
      <c r="K21" s="66"/>
      <c r="L21" s="447"/>
      <c r="M21" s="247"/>
      <c r="N21" s="399"/>
      <c r="O21" s="61"/>
      <c r="P21" s="61"/>
      <c r="Q21" s="61"/>
      <c r="R21" s="61"/>
      <c r="S21" s="61"/>
      <c r="T21" s="248"/>
      <c r="U21" s="61"/>
      <c r="V21" s="447"/>
      <c r="W21" s="248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1:118" ht="24.75" customHeight="1">
      <c r="A22" s="213" t="s">
        <v>78</v>
      </c>
      <c r="B22" s="214" t="s">
        <v>6</v>
      </c>
      <c r="C22" s="210" t="s">
        <v>7</v>
      </c>
      <c r="D22" s="215" t="s">
        <v>8</v>
      </c>
      <c r="E22" s="215" t="s">
        <v>9</v>
      </c>
      <c r="F22" s="208" t="s">
        <v>97</v>
      </c>
      <c r="G22" s="216" t="s">
        <v>6</v>
      </c>
      <c r="H22" s="210" t="s">
        <v>7</v>
      </c>
      <c r="I22" s="215" t="s">
        <v>8</v>
      </c>
      <c r="J22" s="215" t="s">
        <v>9</v>
      </c>
      <c r="K22" s="217" t="s">
        <v>98</v>
      </c>
      <c r="L22" s="440"/>
      <c r="M22" s="204"/>
      <c r="N22" s="400"/>
      <c r="O22" s="210"/>
      <c r="P22" s="210"/>
      <c r="Q22" s="210"/>
      <c r="R22" s="210"/>
      <c r="S22" s="210"/>
      <c r="T22" s="211"/>
      <c r="U22" s="210"/>
      <c r="V22" s="440"/>
      <c r="W22" s="211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</row>
    <row r="23" spans="1:118" ht="47.25" customHeight="1">
      <c r="A23" s="633" t="s">
        <v>334</v>
      </c>
      <c r="B23" s="506">
        <v>1</v>
      </c>
      <c r="C23" s="507">
        <v>100</v>
      </c>
      <c r="D23" s="508">
        <v>10</v>
      </c>
      <c r="E23" s="509"/>
      <c r="F23" s="510">
        <f>B23*C23*D23</f>
        <v>1000</v>
      </c>
      <c r="G23" s="511"/>
      <c r="H23" s="512"/>
      <c r="I23" s="512"/>
      <c r="J23" s="512"/>
      <c r="K23" s="513"/>
      <c r="L23" s="536">
        <f>F23</f>
        <v>1000</v>
      </c>
      <c r="M23" s="514"/>
      <c r="N23" s="515"/>
      <c r="O23" s="516"/>
      <c r="P23" s="516"/>
      <c r="Q23" s="516"/>
      <c r="R23" s="516"/>
      <c r="S23" s="516"/>
      <c r="T23" s="517"/>
      <c r="U23" s="516"/>
      <c r="V23" s="536"/>
      <c r="W23" s="517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1:118" ht="24" customHeight="1">
      <c r="A24" s="505" t="s">
        <v>123</v>
      </c>
      <c r="B24" s="506"/>
      <c r="C24" s="507"/>
      <c r="D24" s="508"/>
      <c r="E24" s="509"/>
      <c r="F24" s="510">
        <f>B24*C24*D24</f>
        <v>0</v>
      </c>
      <c r="G24" s="511"/>
      <c r="H24" s="512"/>
      <c r="I24" s="512"/>
      <c r="J24" s="512"/>
      <c r="K24" s="513"/>
      <c r="L24" s="536"/>
      <c r="M24" s="514"/>
      <c r="N24" s="515"/>
      <c r="O24" s="516"/>
      <c r="P24" s="516"/>
      <c r="Q24" s="516"/>
      <c r="R24" s="516"/>
      <c r="S24" s="516"/>
      <c r="T24" s="517"/>
      <c r="U24" s="516"/>
      <c r="V24" s="536"/>
      <c r="W24" s="517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1:118" ht="24" customHeight="1">
      <c r="A25" s="532" t="s">
        <v>5</v>
      </c>
      <c r="B25" s="506"/>
      <c r="C25" s="224"/>
      <c r="D25" s="508"/>
      <c r="E25" s="508"/>
      <c r="F25" s="510">
        <f>B25*C25*D25</f>
        <v>0</v>
      </c>
      <c r="G25" s="511"/>
      <c r="H25" s="512"/>
      <c r="I25" s="512"/>
      <c r="J25" s="512"/>
      <c r="K25" s="513"/>
      <c r="L25" s="536"/>
      <c r="M25" s="514"/>
      <c r="N25" s="515"/>
      <c r="O25" s="516"/>
      <c r="P25" s="516"/>
      <c r="Q25" s="516"/>
      <c r="R25" s="516"/>
      <c r="S25" s="516"/>
      <c r="T25" s="517"/>
      <c r="U25" s="516"/>
      <c r="V25" s="536"/>
      <c r="W25" s="517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1:118" ht="24" customHeight="1">
      <c r="A26" s="505" t="s">
        <v>34</v>
      </c>
      <c r="B26" s="506"/>
      <c r="C26" s="224"/>
      <c r="D26" s="508"/>
      <c r="E26" s="508"/>
      <c r="F26" s="510">
        <f>B26*C26*D26</f>
        <v>0</v>
      </c>
      <c r="G26" s="511"/>
      <c r="H26" s="512"/>
      <c r="I26" s="512"/>
      <c r="J26" s="512"/>
      <c r="K26" s="513"/>
      <c r="L26" s="536"/>
      <c r="M26" s="514"/>
      <c r="N26" s="515"/>
      <c r="O26" s="516"/>
      <c r="P26" s="516"/>
      <c r="Q26" s="516"/>
      <c r="R26" s="516"/>
      <c r="S26" s="516"/>
      <c r="T26" s="517"/>
      <c r="U26" s="516"/>
      <c r="V26" s="536"/>
      <c r="W26" s="517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1:118" ht="25.5">
      <c r="A27" s="264" t="s">
        <v>124</v>
      </c>
      <c r="B27" s="518"/>
      <c r="C27" s="265"/>
      <c r="D27" s="519"/>
      <c r="E27" s="519"/>
      <c r="F27" s="370">
        <f>SUM(F23:F26)</f>
        <v>1000</v>
      </c>
      <c r="G27" s="266"/>
      <c r="H27" s="267"/>
      <c r="I27" s="267"/>
      <c r="J27" s="267"/>
      <c r="K27" s="268">
        <f>SUM(K23:K26)</f>
        <v>0</v>
      </c>
      <c r="L27" s="370">
        <f>SUM(L23:L26)</f>
        <v>1000</v>
      </c>
      <c r="M27" s="370">
        <v>193.55</v>
      </c>
      <c r="N27" s="401"/>
      <c r="O27" s="270"/>
      <c r="P27" s="270"/>
      <c r="Q27" s="270"/>
      <c r="R27" s="270"/>
      <c r="S27" s="270"/>
      <c r="T27" s="271"/>
      <c r="U27" s="270"/>
      <c r="V27" s="448"/>
      <c r="W27" s="271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1:118" ht="51">
      <c r="A28" s="213" t="s">
        <v>79</v>
      </c>
      <c r="B28" s="214" t="s">
        <v>10</v>
      </c>
      <c r="C28" s="210" t="s">
        <v>11</v>
      </c>
      <c r="D28" s="225" t="s">
        <v>12</v>
      </c>
      <c r="E28" s="520"/>
      <c r="F28" s="208" t="s">
        <v>97</v>
      </c>
      <c r="G28" s="216" t="s">
        <v>10</v>
      </c>
      <c r="H28" s="210" t="s">
        <v>11</v>
      </c>
      <c r="I28" s="225" t="s">
        <v>12</v>
      </c>
      <c r="J28" s="520" t="s">
        <v>9</v>
      </c>
      <c r="K28" s="217" t="s">
        <v>98</v>
      </c>
      <c r="L28" s="440"/>
      <c r="M28" s="204"/>
      <c r="N28" s="400"/>
      <c r="O28" s="210"/>
      <c r="P28" s="210"/>
      <c r="Q28" s="210"/>
      <c r="R28" s="210"/>
      <c r="S28" s="210"/>
      <c r="T28" s="211"/>
      <c r="U28" s="210"/>
      <c r="V28" s="440"/>
      <c r="W28" s="211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1:118" ht="24" customHeight="1">
      <c r="A29" s="505" t="s">
        <v>125</v>
      </c>
      <c r="B29" s="506"/>
      <c r="C29" s="507"/>
      <c r="D29" s="508"/>
      <c r="E29" s="509"/>
      <c r="F29" s="510">
        <f>B29*C29*D29</f>
        <v>0</v>
      </c>
      <c r="G29" s="511"/>
      <c r="H29" s="512"/>
      <c r="I29" s="512"/>
      <c r="J29" s="512"/>
      <c r="K29" s="513"/>
      <c r="L29" s="536"/>
      <c r="M29" s="514"/>
      <c r="N29" s="515"/>
      <c r="O29" s="516"/>
      <c r="P29" s="516"/>
      <c r="Q29" s="516"/>
      <c r="R29" s="516"/>
      <c r="S29" s="516"/>
      <c r="T29" s="517"/>
      <c r="U29" s="516"/>
      <c r="V29" s="536"/>
      <c r="W29" s="517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1:118" ht="24" customHeight="1">
      <c r="A30" s="505" t="s">
        <v>125</v>
      </c>
      <c r="B30" s="506"/>
      <c r="C30" s="507"/>
      <c r="D30" s="508"/>
      <c r="E30" s="509"/>
      <c r="F30" s="510">
        <f>B30*C30*D30</f>
        <v>0</v>
      </c>
      <c r="G30" s="511"/>
      <c r="H30" s="512"/>
      <c r="I30" s="512"/>
      <c r="J30" s="512"/>
      <c r="K30" s="513"/>
      <c r="L30" s="536"/>
      <c r="M30" s="514"/>
      <c r="N30" s="515"/>
      <c r="O30" s="516"/>
      <c r="P30" s="516"/>
      <c r="Q30" s="516"/>
      <c r="R30" s="516"/>
      <c r="S30" s="516"/>
      <c r="T30" s="517"/>
      <c r="U30" s="516"/>
      <c r="V30" s="536"/>
      <c r="W30" s="517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1:118" ht="24" customHeight="1">
      <c r="A31" s="505" t="s">
        <v>5</v>
      </c>
      <c r="B31" s="506"/>
      <c r="C31" s="507"/>
      <c r="D31" s="508"/>
      <c r="E31" s="509"/>
      <c r="F31" s="510">
        <f>B31*C31*D31</f>
        <v>0</v>
      </c>
      <c r="G31" s="511"/>
      <c r="H31" s="512"/>
      <c r="I31" s="512"/>
      <c r="J31" s="512"/>
      <c r="K31" s="513"/>
      <c r="L31" s="536"/>
      <c r="M31" s="514"/>
      <c r="N31" s="515"/>
      <c r="O31" s="516"/>
      <c r="P31" s="516"/>
      <c r="Q31" s="516"/>
      <c r="R31" s="516"/>
      <c r="S31" s="516"/>
      <c r="T31" s="517"/>
      <c r="U31" s="516"/>
      <c r="V31" s="536"/>
      <c r="W31" s="517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1:118" ht="25.5">
      <c r="A32" s="264" t="s">
        <v>126</v>
      </c>
      <c r="B32" s="518"/>
      <c r="C32" s="521"/>
      <c r="D32" s="519"/>
      <c r="E32" s="522"/>
      <c r="F32" s="370">
        <f>SUM(F29:F31)</f>
        <v>0</v>
      </c>
      <c r="G32" s="266"/>
      <c r="H32" s="267"/>
      <c r="I32" s="267"/>
      <c r="J32" s="267"/>
      <c r="K32" s="268">
        <f>SUM(K29:K31)</f>
        <v>0</v>
      </c>
      <c r="L32" s="448"/>
      <c r="M32" s="269"/>
      <c r="N32" s="401"/>
      <c r="O32" s="270"/>
      <c r="P32" s="270"/>
      <c r="Q32" s="270"/>
      <c r="R32" s="270"/>
      <c r="S32" s="270"/>
      <c r="T32" s="271"/>
      <c r="U32" s="270"/>
      <c r="V32" s="448"/>
      <c r="W32" s="271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1:118" s="498" customFormat="1" ht="38.25">
      <c r="A33" s="213" t="s">
        <v>80</v>
      </c>
      <c r="B33" s="210" t="s">
        <v>14</v>
      </c>
      <c r="C33" s="210" t="s">
        <v>15</v>
      </c>
      <c r="D33" s="227" t="s">
        <v>16</v>
      </c>
      <c r="E33" s="523" t="s">
        <v>9</v>
      </c>
      <c r="F33" s="208" t="s">
        <v>97</v>
      </c>
      <c r="G33" s="209" t="s">
        <v>14</v>
      </c>
      <c r="H33" s="210" t="s">
        <v>15</v>
      </c>
      <c r="I33" s="227" t="s">
        <v>16</v>
      </c>
      <c r="J33" s="523" t="s">
        <v>9</v>
      </c>
      <c r="K33" s="217" t="s">
        <v>98</v>
      </c>
      <c r="L33" s="440"/>
      <c r="M33" s="204"/>
      <c r="N33" s="400"/>
      <c r="O33" s="210"/>
      <c r="P33" s="210"/>
      <c r="Q33" s="210"/>
      <c r="R33" s="210"/>
      <c r="S33" s="210"/>
      <c r="T33" s="211"/>
      <c r="U33" s="210"/>
      <c r="V33" s="440"/>
      <c r="W33" s="211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</row>
    <row r="34" spans="1:118" ht="24" customHeight="1">
      <c r="A34" s="524" t="s">
        <v>17</v>
      </c>
      <c r="B34" s="516"/>
      <c r="C34" s="516"/>
      <c r="D34" s="516"/>
      <c r="E34" s="516"/>
      <c r="F34" s="510">
        <f>B34*C34*D34</f>
        <v>0</v>
      </c>
      <c r="G34" s="511"/>
      <c r="H34" s="512"/>
      <c r="I34" s="512"/>
      <c r="J34" s="512"/>
      <c r="K34" s="513"/>
      <c r="L34" s="536"/>
      <c r="M34" s="514"/>
      <c r="N34" s="515"/>
      <c r="O34" s="516"/>
      <c r="P34" s="516"/>
      <c r="Q34" s="516"/>
      <c r="R34" s="516"/>
      <c r="S34" s="516"/>
      <c r="T34" s="517"/>
      <c r="U34" s="516"/>
      <c r="V34" s="536"/>
      <c r="W34" s="517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1:118" ht="24" customHeight="1">
      <c r="A35" s="524" t="s">
        <v>17</v>
      </c>
      <c r="B35" s="516"/>
      <c r="C35" s="516"/>
      <c r="D35" s="516"/>
      <c r="E35" s="516"/>
      <c r="F35" s="510">
        <f>B35*C35*D35</f>
        <v>0</v>
      </c>
      <c r="G35" s="511"/>
      <c r="H35" s="512"/>
      <c r="I35" s="512"/>
      <c r="J35" s="512"/>
      <c r="K35" s="513"/>
      <c r="L35" s="536"/>
      <c r="M35" s="514"/>
      <c r="N35" s="515"/>
      <c r="O35" s="516"/>
      <c r="P35" s="516"/>
      <c r="Q35" s="516"/>
      <c r="R35" s="516"/>
      <c r="S35" s="516"/>
      <c r="T35" s="517"/>
      <c r="U35" s="516"/>
      <c r="V35" s="536"/>
      <c r="W35" s="517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1:118" ht="24" customHeight="1">
      <c r="A36" s="524" t="s">
        <v>5</v>
      </c>
      <c r="B36" s="516"/>
      <c r="C36" s="516"/>
      <c r="D36" s="516"/>
      <c r="E36" s="516"/>
      <c r="F36" s="510">
        <f>B36*C36*D36</f>
        <v>0</v>
      </c>
      <c r="G36" s="511"/>
      <c r="H36" s="512"/>
      <c r="I36" s="512"/>
      <c r="J36" s="512"/>
      <c r="K36" s="513"/>
      <c r="L36" s="536"/>
      <c r="M36" s="514"/>
      <c r="N36" s="515"/>
      <c r="O36" s="516"/>
      <c r="P36" s="516"/>
      <c r="Q36" s="516"/>
      <c r="R36" s="516"/>
      <c r="S36" s="516"/>
      <c r="T36" s="517"/>
      <c r="U36" s="516"/>
      <c r="V36" s="536"/>
      <c r="W36" s="517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1:118" ht="25.5">
      <c r="A37" s="264" t="s">
        <v>127</v>
      </c>
      <c r="B37" s="525"/>
      <c r="C37" s="525"/>
      <c r="D37" s="525"/>
      <c r="E37" s="525"/>
      <c r="F37" s="370">
        <f>SUM(F34:F36)</f>
        <v>0</v>
      </c>
      <c r="G37" s="266"/>
      <c r="H37" s="267"/>
      <c r="I37" s="267"/>
      <c r="J37" s="267"/>
      <c r="K37" s="268">
        <f>SUM(K34:K36)</f>
        <v>0</v>
      </c>
      <c r="L37" s="448"/>
      <c r="M37" s="269"/>
      <c r="N37" s="401"/>
      <c r="O37" s="270"/>
      <c r="P37" s="270"/>
      <c r="Q37" s="270"/>
      <c r="R37" s="270"/>
      <c r="S37" s="270"/>
      <c r="T37" s="271"/>
      <c r="U37" s="270"/>
      <c r="V37" s="448"/>
      <c r="W37" s="271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1:118" ht="38.25">
      <c r="A38" s="95" t="s">
        <v>130</v>
      </c>
      <c r="B38" s="557" t="s">
        <v>328</v>
      </c>
      <c r="C38" s="255" t="s">
        <v>330</v>
      </c>
      <c r="D38" s="557" t="s">
        <v>202</v>
      </c>
      <c r="E38" s="526"/>
      <c r="F38" s="604" t="s">
        <v>97</v>
      </c>
      <c r="G38" s="527"/>
      <c r="H38" s="528"/>
      <c r="I38" s="528"/>
      <c r="J38" s="528"/>
      <c r="K38" s="66" t="s">
        <v>98</v>
      </c>
      <c r="L38" s="605"/>
      <c r="M38" s="530"/>
      <c r="N38" s="397"/>
      <c r="O38" s="176"/>
      <c r="P38" s="176"/>
      <c r="Q38" s="176"/>
      <c r="R38" s="176"/>
      <c r="S38" s="176"/>
      <c r="T38" s="177"/>
      <c r="U38" s="176"/>
      <c r="V38" s="605"/>
      <c r="W38" s="177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1:118" ht="24.75" customHeight="1">
      <c r="A39" s="606" t="s">
        <v>217</v>
      </c>
      <c r="B39" s="607">
        <v>1800</v>
      </c>
      <c r="C39" s="607">
        <v>20</v>
      </c>
      <c r="D39" s="608" t="s">
        <v>184</v>
      </c>
      <c r="E39" s="608"/>
      <c r="F39" s="895">
        <f aca="true" t="shared" si="0" ref="F39:F44">B39*C39*D39</f>
        <v>252000</v>
      </c>
      <c r="G39" s="209"/>
      <c r="H39" s="210"/>
      <c r="I39" s="215"/>
      <c r="J39" s="215" t="s">
        <v>9</v>
      </c>
      <c r="L39" s="619"/>
      <c r="M39" s="204"/>
      <c r="N39" s="400"/>
      <c r="O39" s="210"/>
      <c r="P39" s="210"/>
      <c r="Q39" s="210"/>
      <c r="R39" s="210"/>
      <c r="S39" s="210"/>
      <c r="T39" s="211"/>
      <c r="U39" s="210"/>
      <c r="V39" s="619"/>
      <c r="W39" s="211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1:118" ht="24.75" customHeight="1">
      <c r="A40" s="480" t="s">
        <v>218</v>
      </c>
      <c r="B40" s="531">
        <v>25</v>
      </c>
      <c r="C40" s="531">
        <v>5</v>
      </c>
      <c r="D40" s="531">
        <v>7</v>
      </c>
      <c r="E40" s="516"/>
      <c r="F40" s="895">
        <f t="shared" si="0"/>
        <v>875</v>
      </c>
      <c r="G40" s="511"/>
      <c r="H40" s="512"/>
      <c r="I40" s="512"/>
      <c r="J40" s="512"/>
      <c r="K40" s="513"/>
      <c r="L40" s="619"/>
      <c r="M40" s="514"/>
      <c r="N40" s="515"/>
      <c r="O40" s="516"/>
      <c r="P40" s="516"/>
      <c r="Q40" s="516"/>
      <c r="R40" s="516"/>
      <c r="S40" s="516"/>
      <c r="T40" s="517"/>
      <c r="U40" s="516"/>
      <c r="V40" s="619"/>
      <c r="W40" s="517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1:118" ht="24.75" customHeight="1">
      <c r="A41" s="480" t="s">
        <v>219</v>
      </c>
      <c r="B41" s="531">
        <v>300</v>
      </c>
      <c r="C41" s="531">
        <v>7</v>
      </c>
      <c r="D41" s="531">
        <v>7</v>
      </c>
      <c r="E41" s="516"/>
      <c r="F41" s="895">
        <f t="shared" si="0"/>
        <v>14700</v>
      </c>
      <c r="G41" s="511"/>
      <c r="H41" s="512"/>
      <c r="I41" s="512"/>
      <c r="J41" s="512"/>
      <c r="K41" s="513"/>
      <c r="L41" s="619"/>
      <c r="M41" s="514"/>
      <c r="N41" s="515"/>
      <c r="O41" s="516"/>
      <c r="P41" s="516"/>
      <c r="Q41" s="516"/>
      <c r="R41" s="516"/>
      <c r="S41" s="516"/>
      <c r="T41" s="517"/>
      <c r="U41" s="516"/>
      <c r="V41" s="619"/>
      <c r="W41" s="517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1:118" ht="24.75" customHeight="1">
      <c r="A42" s="636" t="s">
        <v>220</v>
      </c>
      <c r="B42" s="531">
        <v>1</v>
      </c>
      <c r="C42" s="531">
        <v>1000</v>
      </c>
      <c r="D42" s="531">
        <v>7</v>
      </c>
      <c r="E42" s="516"/>
      <c r="F42" s="895">
        <f t="shared" si="0"/>
        <v>7000</v>
      </c>
      <c r="G42" s="511"/>
      <c r="H42" s="512"/>
      <c r="I42" s="512"/>
      <c r="J42" s="512"/>
      <c r="K42" s="513"/>
      <c r="L42" s="619"/>
      <c r="M42" s="514"/>
      <c r="N42" s="515"/>
      <c r="O42" s="516"/>
      <c r="P42" s="516"/>
      <c r="Q42" s="516"/>
      <c r="R42" s="516"/>
      <c r="S42" s="516"/>
      <c r="T42" s="517"/>
      <c r="U42" s="516"/>
      <c r="V42" s="619"/>
      <c r="W42" s="517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1:118" ht="24.75" customHeight="1">
      <c r="A43" s="636" t="s">
        <v>221</v>
      </c>
      <c r="B43" s="531">
        <v>1</v>
      </c>
      <c r="C43" s="531">
        <v>30</v>
      </c>
      <c r="D43" s="531">
        <v>7</v>
      </c>
      <c r="E43" s="516"/>
      <c r="F43" s="895">
        <f t="shared" si="0"/>
        <v>210</v>
      </c>
      <c r="G43" s="511"/>
      <c r="H43" s="512"/>
      <c r="I43" s="512"/>
      <c r="J43" s="512"/>
      <c r="K43" s="513"/>
      <c r="L43" s="619"/>
      <c r="M43" s="514"/>
      <c r="N43" s="515"/>
      <c r="O43" s="516"/>
      <c r="P43" s="516"/>
      <c r="Q43" s="516"/>
      <c r="R43" s="516"/>
      <c r="S43" s="516"/>
      <c r="T43" s="517"/>
      <c r="U43" s="516"/>
      <c r="V43" s="619"/>
      <c r="W43" s="517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</row>
    <row r="44" spans="1:118" ht="24.75" customHeight="1">
      <c r="A44" s="636" t="s">
        <v>222</v>
      </c>
      <c r="B44" s="531">
        <v>1000</v>
      </c>
      <c r="C44" s="531">
        <v>0.05</v>
      </c>
      <c r="D44" s="531">
        <v>7</v>
      </c>
      <c r="E44" s="516"/>
      <c r="F44" s="895">
        <f t="shared" si="0"/>
        <v>350</v>
      </c>
      <c r="G44" s="511"/>
      <c r="H44" s="512"/>
      <c r="I44" s="512"/>
      <c r="J44" s="512"/>
      <c r="K44" s="513"/>
      <c r="L44" s="619"/>
      <c r="M44" s="514"/>
      <c r="N44" s="515"/>
      <c r="O44" s="516"/>
      <c r="P44" s="516"/>
      <c r="Q44" s="516"/>
      <c r="R44" s="516"/>
      <c r="S44" s="516"/>
      <c r="T44" s="517"/>
      <c r="U44" s="516"/>
      <c r="V44" s="619"/>
      <c r="W44" s="517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1:118" ht="39">
      <c r="A45" s="264" t="s">
        <v>131</v>
      </c>
      <c r="B45" s="533"/>
      <c r="C45" s="265"/>
      <c r="D45" s="534"/>
      <c r="E45" s="519"/>
      <c r="F45" s="749">
        <f>SUM(F39:F44)</f>
        <v>275135</v>
      </c>
      <c r="G45" s="266"/>
      <c r="H45" s="267"/>
      <c r="I45" s="267"/>
      <c r="J45" s="267"/>
      <c r="K45" s="268">
        <f>SUM(K40:K42)</f>
        <v>0</v>
      </c>
      <c r="L45" s="448">
        <f>F45</f>
        <v>275135</v>
      </c>
      <c r="M45" s="269">
        <v>53251.94</v>
      </c>
      <c r="N45" s="401"/>
      <c r="O45" s="270"/>
      <c r="P45" s="270"/>
      <c r="Q45" s="270"/>
      <c r="R45" s="270"/>
      <c r="S45" s="270"/>
      <c r="T45" s="271"/>
      <c r="U45" s="270"/>
      <c r="V45" s="448"/>
      <c r="W45" s="271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1:118" ht="25.5">
      <c r="A46" s="95" t="s">
        <v>132</v>
      </c>
      <c r="B46" s="253"/>
      <c r="C46" s="253" t="s">
        <v>179</v>
      </c>
      <c r="D46" s="283" t="s">
        <v>202</v>
      </c>
      <c r="E46" s="535"/>
      <c r="F46" s="64" t="s">
        <v>97</v>
      </c>
      <c r="G46" s="284"/>
      <c r="H46" s="253"/>
      <c r="I46" s="283"/>
      <c r="J46" s="535" t="s">
        <v>9</v>
      </c>
      <c r="K46" s="66" t="s">
        <v>98</v>
      </c>
      <c r="L46" s="439"/>
      <c r="M46" s="175"/>
      <c r="N46" s="402"/>
      <c r="O46" s="253"/>
      <c r="P46" s="253"/>
      <c r="Q46" s="253"/>
      <c r="R46" s="253"/>
      <c r="S46" s="253"/>
      <c r="T46" s="285"/>
      <c r="U46" s="253"/>
      <c r="V46" s="439"/>
      <c r="W46" s="28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1:118" ht="24.75" customHeight="1">
      <c r="A47" s="480" t="s">
        <v>203</v>
      </c>
      <c r="B47" s="531"/>
      <c r="C47" s="531">
        <v>2000</v>
      </c>
      <c r="D47" s="531">
        <v>7</v>
      </c>
      <c r="E47" s="516"/>
      <c r="F47" s="510">
        <f>C47*D47</f>
        <v>14000</v>
      </c>
      <c r="G47" s="511"/>
      <c r="H47" s="512"/>
      <c r="I47" s="512"/>
      <c r="J47" s="512"/>
      <c r="K47" s="513"/>
      <c r="L47" s="536">
        <f>F47</f>
        <v>14000</v>
      </c>
      <c r="M47" s="514"/>
      <c r="N47" s="515"/>
      <c r="O47" s="516"/>
      <c r="P47" s="516"/>
      <c r="Q47" s="516"/>
      <c r="R47" s="516"/>
      <c r="S47" s="516"/>
      <c r="T47" s="517"/>
      <c r="U47" s="516"/>
      <c r="V47" s="536"/>
      <c r="W47" s="517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1:149" ht="24.75" customHeight="1">
      <c r="A48" s="606" t="s">
        <v>204</v>
      </c>
      <c r="B48" s="531"/>
      <c r="C48" s="531">
        <v>100</v>
      </c>
      <c r="D48" s="531">
        <v>7</v>
      </c>
      <c r="E48" s="516"/>
      <c r="F48" s="510">
        <f>C48*D48</f>
        <v>700</v>
      </c>
      <c r="G48" s="511"/>
      <c r="H48" s="512"/>
      <c r="I48" s="512"/>
      <c r="J48" s="512"/>
      <c r="K48" s="513"/>
      <c r="L48" s="536">
        <f>F48</f>
        <v>700</v>
      </c>
      <c r="M48" s="514"/>
      <c r="N48" s="515"/>
      <c r="O48" s="516"/>
      <c r="P48" s="516"/>
      <c r="Q48" s="516"/>
      <c r="R48" s="516"/>
      <c r="S48" s="516"/>
      <c r="T48" s="517"/>
      <c r="U48" s="516"/>
      <c r="V48" s="536"/>
      <c r="W48" s="517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</row>
    <row r="49" spans="1:149" ht="24.75" customHeight="1">
      <c r="A49" s="505"/>
      <c r="B49" s="531"/>
      <c r="C49" s="531"/>
      <c r="D49" s="531"/>
      <c r="E49" s="516"/>
      <c r="F49" s="510">
        <f>B49*C49*D49</f>
        <v>0</v>
      </c>
      <c r="G49" s="511"/>
      <c r="H49" s="512"/>
      <c r="I49" s="512"/>
      <c r="J49" s="512"/>
      <c r="K49" s="513"/>
      <c r="L49" s="536"/>
      <c r="M49" s="514"/>
      <c r="N49" s="515"/>
      <c r="O49" s="516"/>
      <c r="P49" s="516"/>
      <c r="Q49" s="516"/>
      <c r="R49" s="516"/>
      <c r="S49" s="516"/>
      <c r="T49" s="517"/>
      <c r="U49" s="516"/>
      <c r="V49" s="536"/>
      <c r="W49" s="517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</row>
    <row r="50" spans="1:149" ht="30.75" customHeight="1">
      <c r="A50" s="264" t="s">
        <v>133</v>
      </c>
      <c r="B50" s="537"/>
      <c r="C50" s="537"/>
      <c r="D50" s="537"/>
      <c r="E50" s="525"/>
      <c r="F50" s="370">
        <f>SUM(F47:F49)</f>
        <v>14700</v>
      </c>
      <c r="G50" s="266"/>
      <c r="H50" s="267"/>
      <c r="I50" s="267"/>
      <c r="J50" s="267"/>
      <c r="K50" s="268">
        <f>SUM(K47:K49)</f>
        <v>0</v>
      </c>
      <c r="L50" s="448">
        <f>SUM(L47:L49)</f>
        <v>14700</v>
      </c>
      <c r="M50" s="269">
        <v>2845.16</v>
      </c>
      <c r="N50" s="401"/>
      <c r="O50" s="270"/>
      <c r="P50" s="270"/>
      <c r="Q50" s="270"/>
      <c r="R50" s="270"/>
      <c r="S50" s="270"/>
      <c r="T50" s="271"/>
      <c r="U50" s="270"/>
      <c r="V50" s="448"/>
      <c r="W50" s="271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</row>
    <row r="51" spans="1:149" ht="38.25">
      <c r="A51" s="286" t="s">
        <v>134</v>
      </c>
      <c r="B51" s="287"/>
      <c r="C51" s="255" t="s">
        <v>183</v>
      </c>
      <c r="D51" s="557" t="s">
        <v>182</v>
      </c>
      <c r="E51" s="289"/>
      <c r="F51" s="64" t="s">
        <v>97</v>
      </c>
      <c r="G51" s="290"/>
      <c r="H51" s="253"/>
      <c r="I51" s="288"/>
      <c r="J51" s="289" t="s">
        <v>9</v>
      </c>
      <c r="K51" s="66" t="s">
        <v>97</v>
      </c>
      <c r="L51" s="439"/>
      <c r="M51" s="175"/>
      <c r="N51" s="403"/>
      <c r="O51" s="291"/>
      <c r="P51" s="291"/>
      <c r="Q51" s="291"/>
      <c r="R51" s="291"/>
      <c r="S51" s="291"/>
      <c r="T51" s="292"/>
      <c r="U51" s="291"/>
      <c r="V51" s="439"/>
      <c r="W51" s="292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</row>
    <row r="52" spans="1:149" s="654" customFormat="1" ht="24.75" customHeight="1">
      <c r="A52" s="637"/>
      <c r="B52" s="189"/>
      <c r="C52" s="189"/>
      <c r="D52" s="189"/>
      <c r="E52" s="189"/>
      <c r="F52" s="638"/>
      <c r="G52" s="639"/>
      <c r="H52" s="640"/>
      <c r="I52" s="640"/>
      <c r="J52" s="640"/>
      <c r="K52" s="641"/>
      <c r="L52" s="642"/>
      <c r="M52" s="643"/>
      <c r="N52" s="463"/>
      <c r="O52" s="189"/>
      <c r="P52" s="189"/>
      <c r="Q52" s="189"/>
      <c r="R52" s="189"/>
      <c r="S52" s="189"/>
      <c r="T52" s="644"/>
      <c r="U52" s="189"/>
      <c r="V52" s="642"/>
      <c r="W52" s="644"/>
      <c r="X52" s="653"/>
      <c r="Y52" s="653"/>
      <c r="Z52" s="653"/>
      <c r="AA52" s="653"/>
      <c r="AB52" s="65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3"/>
      <c r="AW52" s="653"/>
      <c r="AX52" s="653"/>
      <c r="AY52" s="653"/>
      <c r="AZ52" s="653"/>
      <c r="BA52" s="653"/>
      <c r="BB52" s="653"/>
      <c r="BC52" s="653"/>
      <c r="BD52" s="653"/>
      <c r="BE52" s="653"/>
      <c r="BF52" s="653"/>
      <c r="BG52" s="653"/>
      <c r="BH52" s="653"/>
      <c r="BI52" s="653"/>
      <c r="BJ52" s="653"/>
      <c r="BK52" s="653"/>
      <c r="BL52" s="653"/>
      <c r="BM52" s="653"/>
      <c r="BN52" s="653"/>
      <c r="BO52" s="653"/>
      <c r="BP52" s="653"/>
      <c r="BQ52" s="653"/>
      <c r="BR52" s="653"/>
      <c r="BS52" s="653"/>
      <c r="BT52" s="653"/>
      <c r="BU52" s="653"/>
      <c r="BV52" s="653"/>
      <c r="BW52" s="653"/>
      <c r="BX52" s="653"/>
      <c r="BY52" s="653"/>
      <c r="BZ52" s="653"/>
      <c r="CA52" s="653"/>
      <c r="CB52" s="653"/>
      <c r="CC52" s="653"/>
      <c r="CD52" s="653"/>
      <c r="CE52" s="653"/>
      <c r="CF52" s="653"/>
      <c r="CG52" s="653"/>
      <c r="CH52" s="653"/>
      <c r="CI52" s="653"/>
      <c r="CJ52" s="653"/>
      <c r="CK52" s="653"/>
      <c r="CL52" s="653"/>
      <c r="CM52" s="653"/>
      <c r="CN52" s="653"/>
      <c r="CO52" s="653"/>
      <c r="CP52" s="653"/>
      <c r="CQ52" s="653"/>
      <c r="CR52" s="653"/>
      <c r="CS52" s="653"/>
      <c r="CT52" s="653"/>
      <c r="CU52" s="653"/>
      <c r="CV52" s="653"/>
      <c r="CW52" s="653"/>
      <c r="CX52" s="653"/>
      <c r="CY52" s="653"/>
      <c r="CZ52" s="653"/>
      <c r="DA52" s="653"/>
      <c r="DB52" s="653"/>
      <c r="DC52" s="653"/>
      <c r="DD52" s="653"/>
      <c r="DE52" s="653"/>
      <c r="DF52" s="653"/>
      <c r="DG52" s="653"/>
      <c r="DH52" s="653"/>
      <c r="DI52" s="653"/>
      <c r="DJ52" s="653"/>
      <c r="DK52" s="653"/>
      <c r="DL52" s="653"/>
      <c r="DM52" s="653"/>
      <c r="DN52" s="653"/>
      <c r="DO52" s="653"/>
      <c r="DP52" s="653"/>
      <c r="DQ52" s="653"/>
      <c r="DR52" s="653"/>
      <c r="DS52" s="653"/>
      <c r="DT52" s="653"/>
      <c r="DU52" s="653"/>
      <c r="DV52" s="653"/>
      <c r="DW52" s="653"/>
      <c r="DX52" s="653"/>
      <c r="DY52" s="653"/>
      <c r="DZ52" s="653"/>
      <c r="EA52" s="653"/>
      <c r="EB52" s="653"/>
      <c r="EC52" s="653"/>
      <c r="ED52" s="653"/>
      <c r="EE52" s="653"/>
      <c r="EF52" s="653"/>
      <c r="EG52" s="653"/>
      <c r="EH52" s="653"/>
      <c r="EI52" s="653"/>
      <c r="EJ52" s="653"/>
      <c r="EK52" s="653"/>
      <c r="EL52" s="653"/>
      <c r="EM52" s="653"/>
      <c r="EN52" s="653"/>
      <c r="EO52" s="653"/>
      <c r="EP52" s="653"/>
      <c r="EQ52" s="653"/>
      <c r="ER52" s="653"/>
      <c r="ES52" s="653"/>
    </row>
    <row r="53" spans="1:149" ht="24.75" customHeight="1">
      <c r="A53" s="470"/>
      <c r="B53" s="516"/>
      <c r="C53" s="516"/>
      <c r="D53" s="516"/>
      <c r="E53" s="516"/>
      <c r="F53" s="510"/>
      <c r="G53" s="511"/>
      <c r="H53" s="512"/>
      <c r="I53" s="512"/>
      <c r="J53" s="512"/>
      <c r="K53" s="513"/>
      <c r="L53" s="536"/>
      <c r="M53" s="514"/>
      <c r="N53" s="515"/>
      <c r="O53" s="516"/>
      <c r="P53" s="516"/>
      <c r="Q53" s="516"/>
      <c r="R53" s="516"/>
      <c r="S53" s="516"/>
      <c r="T53" s="517"/>
      <c r="U53" s="516"/>
      <c r="V53" s="536"/>
      <c r="W53" s="517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</row>
    <row r="54" spans="1:149" ht="48" customHeight="1" thickBot="1">
      <c r="A54" s="264" t="s">
        <v>135</v>
      </c>
      <c r="B54" s="525"/>
      <c r="C54" s="525"/>
      <c r="D54" s="525"/>
      <c r="E54" s="525"/>
      <c r="F54" s="370">
        <f>SUM(F52:F53)</f>
        <v>0</v>
      </c>
      <c r="G54" s="266"/>
      <c r="H54" s="267"/>
      <c r="I54" s="267"/>
      <c r="J54" s="267"/>
      <c r="K54" s="268">
        <f>SUM(K52:K53)</f>
        <v>0</v>
      </c>
      <c r="L54" s="448">
        <f>SUM(L52:L53)</f>
        <v>0</v>
      </c>
      <c r="M54" s="269"/>
      <c r="N54" s="404"/>
      <c r="O54" s="293"/>
      <c r="P54" s="293"/>
      <c r="Q54" s="293"/>
      <c r="R54" s="293"/>
      <c r="S54" s="293"/>
      <c r="T54" s="294"/>
      <c r="U54" s="293"/>
      <c r="V54" s="448"/>
      <c r="W54" s="294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</row>
    <row r="55" spans="1:149" ht="50.25" customHeight="1">
      <c r="A55" s="295" t="s">
        <v>136</v>
      </c>
      <c r="B55" s="538"/>
      <c r="C55" s="538"/>
      <c r="D55" s="538"/>
      <c r="E55" s="538"/>
      <c r="F55" s="371" t="s">
        <v>97</v>
      </c>
      <c r="G55" s="296"/>
      <c r="H55" s="297"/>
      <c r="I55" s="297"/>
      <c r="J55" s="297"/>
      <c r="K55" s="298" t="s">
        <v>98</v>
      </c>
      <c r="L55" s="449"/>
      <c r="M55" s="299"/>
      <c r="N55" s="405"/>
      <c r="O55" s="300"/>
      <c r="P55" s="300"/>
      <c r="Q55" s="300"/>
      <c r="R55" s="300"/>
      <c r="S55" s="300"/>
      <c r="T55" s="301"/>
      <c r="U55" s="300"/>
      <c r="V55" s="449"/>
      <c r="W55" s="301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</row>
    <row r="56" spans="1:149" ht="24" customHeight="1">
      <c r="A56" s="272"/>
      <c r="B56" s="539"/>
      <c r="C56" s="539"/>
      <c r="D56" s="539"/>
      <c r="E56" s="539"/>
      <c r="F56" s="208"/>
      <c r="G56" s="273"/>
      <c r="H56" s="207"/>
      <c r="I56" s="207"/>
      <c r="J56" s="207"/>
      <c r="K56" s="217"/>
      <c r="L56" s="438"/>
      <c r="M56" s="274"/>
      <c r="N56" s="260"/>
      <c r="O56" s="205"/>
      <c r="P56" s="205"/>
      <c r="Q56" s="205"/>
      <c r="R56" s="205"/>
      <c r="S56" s="205"/>
      <c r="T56" s="206"/>
      <c r="U56" s="205"/>
      <c r="V56" s="438"/>
      <c r="W56" s="206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</row>
    <row r="57" spans="1:149" ht="12.75">
      <c r="A57" s="272"/>
      <c r="B57" s="539"/>
      <c r="C57" s="539"/>
      <c r="D57" s="539"/>
      <c r="E57" s="539"/>
      <c r="F57" s="208"/>
      <c r="G57" s="273"/>
      <c r="H57" s="207"/>
      <c r="I57" s="207"/>
      <c r="J57" s="207"/>
      <c r="K57" s="217"/>
      <c r="L57" s="438"/>
      <c r="M57" s="274"/>
      <c r="N57" s="260"/>
      <c r="O57" s="205"/>
      <c r="P57" s="205"/>
      <c r="Q57" s="205"/>
      <c r="R57" s="205"/>
      <c r="S57" s="205"/>
      <c r="T57" s="206"/>
      <c r="U57" s="205"/>
      <c r="V57" s="438"/>
      <c r="W57" s="206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</row>
    <row r="58" spans="1:149" ht="51">
      <c r="A58" s="302" t="s">
        <v>137</v>
      </c>
      <c r="B58" s="525"/>
      <c r="C58" s="525"/>
      <c r="D58" s="525"/>
      <c r="E58" s="525"/>
      <c r="F58" s="370"/>
      <c r="G58" s="266"/>
      <c r="H58" s="267"/>
      <c r="I58" s="267"/>
      <c r="J58" s="267"/>
      <c r="K58" s="268"/>
      <c r="L58" s="448"/>
      <c r="M58" s="269"/>
      <c r="N58" s="540"/>
      <c r="O58" s="525"/>
      <c r="P58" s="525"/>
      <c r="Q58" s="525"/>
      <c r="R58" s="525"/>
      <c r="S58" s="525"/>
      <c r="T58" s="541"/>
      <c r="U58" s="525"/>
      <c r="V58" s="448"/>
      <c r="W58" s="541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</row>
    <row r="59" spans="1:149" ht="35.25" customHeight="1">
      <c r="A59" s="303" t="s">
        <v>138</v>
      </c>
      <c r="B59" s="542"/>
      <c r="C59" s="542"/>
      <c r="D59" s="542"/>
      <c r="E59" s="542"/>
      <c r="F59" s="372"/>
      <c r="G59" s="304"/>
      <c r="H59" s="305"/>
      <c r="I59" s="305"/>
      <c r="J59" s="305"/>
      <c r="K59" s="306"/>
      <c r="L59" s="450"/>
      <c r="M59" s="307"/>
      <c r="N59" s="406"/>
      <c r="O59" s="308"/>
      <c r="P59" s="308"/>
      <c r="Q59" s="308"/>
      <c r="R59" s="308"/>
      <c r="S59" s="308"/>
      <c r="T59" s="309"/>
      <c r="U59" s="308"/>
      <c r="V59" s="450"/>
      <c r="W59" s="309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</row>
    <row r="60" spans="1:149" ht="42" customHeight="1">
      <c r="A60" s="241"/>
      <c r="B60" s="516"/>
      <c r="C60" s="516"/>
      <c r="D60" s="516"/>
      <c r="E60" s="516"/>
      <c r="F60" s="231"/>
      <c r="G60" s="232"/>
      <c r="H60" s="227"/>
      <c r="I60" s="227"/>
      <c r="J60" s="227"/>
      <c r="K60" s="233"/>
      <c r="L60" s="442"/>
      <c r="M60" s="234"/>
      <c r="N60" s="400"/>
      <c r="O60" s="210"/>
      <c r="P60" s="210"/>
      <c r="Q60" s="210"/>
      <c r="R60" s="210"/>
      <c r="S60" s="210"/>
      <c r="T60" s="210"/>
      <c r="U60" s="210"/>
      <c r="V60" s="442"/>
      <c r="W60" s="210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</row>
    <row r="61" spans="1:149" ht="19.5" customHeight="1">
      <c r="A61" s="241"/>
      <c r="B61" s="516"/>
      <c r="C61" s="516"/>
      <c r="D61" s="516"/>
      <c r="E61" s="516"/>
      <c r="F61" s="231"/>
      <c r="G61" s="232"/>
      <c r="H61" s="227"/>
      <c r="I61" s="227"/>
      <c r="J61" s="227"/>
      <c r="K61" s="233"/>
      <c r="L61" s="442"/>
      <c r="M61" s="234"/>
      <c r="N61" s="400"/>
      <c r="O61" s="210"/>
      <c r="P61" s="210"/>
      <c r="Q61" s="210"/>
      <c r="R61" s="210"/>
      <c r="S61" s="210"/>
      <c r="T61" s="210"/>
      <c r="U61" s="210"/>
      <c r="V61" s="442"/>
      <c r="W61" s="210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</row>
    <row r="62" spans="1:149" ht="48" customHeight="1">
      <c r="A62" s="310" t="s">
        <v>139</v>
      </c>
      <c r="B62" s="525"/>
      <c r="C62" s="525"/>
      <c r="D62" s="525"/>
      <c r="E62" s="525"/>
      <c r="F62" s="370"/>
      <c r="G62" s="266"/>
      <c r="H62" s="267"/>
      <c r="I62" s="267"/>
      <c r="J62" s="267"/>
      <c r="K62" s="268"/>
      <c r="L62" s="448"/>
      <c r="M62" s="269"/>
      <c r="N62" s="407"/>
      <c r="O62" s="57"/>
      <c r="P62" s="57"/>
      <c r="Q62" s="57"/>
      <c r="R62" s="57"/>
      <c r="S62" s="57"/>
      <c r="T62" s="57"/>
      <c r="U62" s="57"/>
      <c r="V62" s="448"/>
      <c r="W62" s="57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</row>
    <row r="63" spans="1:149" ht="36.75" customHeight="1" thickBot="1">
      <c r="A63" s="84" t="s">
        <v>140</v>
      </c>
      <c r="B63" s="543"/>
      <c r="C63" s="255" t="s">
        <v>183</v>
      </c>
      <c r="D63" s="557" t="s">
        <v>182</v>
      </c>
      <c r="E63" s="543"/>
      <c r="F63" s="64" t="s">
        <v>97</v>
      </c>
      <c r="G63" s="65"/>
      <c r="H63" s="62"/>
      <c r="I63" s="62"/>
      <c r="J63" s="62"/>
      <c r="K63" s="66" t="s">
        <v>98</v>
      </c>
      <c r="L63" s="447"/>
      <c r="M63" s="247"/>
      <c r="N63" s="399"/>
      <c r="O63" s="61"/>
      <c r="P63" s="61"/>
      <c r="Q63" s="61"/>
      <c r="R63" s="61"/>
      <c r="S63" s="61"/>
      <c r="T63" s="248"/>
      <c r="U63" s="61"/>
      <c r="V63" s="447"/>
      <c r="W63" s="248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</row>
    <row r="64" spans="1:149" ht="34.5" customHeight="1">
      <c r="A64" s="471" t="s">
        <v>223</v>
      </c>
      <c r="C64" s="516">
        <v>639.1</v>
      </c>
      <c r="D64" s="516">
        <v>7</v>
      </c>
      <c r="E64" s="516"/>
      <c r="F64" s="634">
        <f>C64*D64</f>
        <v>4473.7</v>
      </c>
      <c r="G64" s="232"/>
      <c r="H64" s="227"/>
      <c r="I64" s="227"/>
      <c r="J64" s="227"/>
      <c r="K64" s="233"/>
      <c r="L64" s="442"/>
      <c r="M64" s="234"/>
      <c r="N64" s="515"/>
      <c r="O64" s="516"/>
      <c r="P64" s="516"/>
      <c r="Q64" s="516"/>
      <c r="R64" s="516"/>
      <c r="S64" s="516"/>
      <c r="T64" s="517"/>
      <c r="U64" s="516"/>
      <c r="V64" s="442"/>
      <c r="W64" s="517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</row>
    <row r="65" spans="1:149" ht="15.75" customHeight="1">
      <c r="A65" s="524"/>
      <c r="B65" s="516"/>
      <c r="C65" s="516"/>
      <c r="D65" s="516"/>
      <c r="E65" s="516"/>
      <c r="F65" s="231"/>
      <c r="G65" s="232"/>
      <c r="H65" s="227"/>
      <c r="I65" s="227"/>
      <c r="J65" s="227"/>
      <c r="K65" s="233"/>
      <c r="L65" s="442"/>
      <c r="M65" s="234"/>
      <c r="N65" s="515"/>
      <c r="O65" s="516"/>
      <c r="P65" s="516"/>
      <c r="Q65" s="516"/>
      <c r="R65" s="516"/>
      <c r="S65" s="516"/>
      <c r="T65" s="517"/>
      <c r="U65" s="516"/>
      <c r="V65" s="442"/>
      <c r="W65" s="517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</row>
    <row r="66" spans="1:149" ht="31.5" customHeight="1">
      <c r="A66" s="311" t="s">
        <v>141</v>
      </c>
      <c r="B66" s="544"/>
      <c r="C66" s="544"/>
      <c r="D66" s="544"/>
      <c r="E66" s="544"/>
      <c r="F66" s="373">
        <f>SUM(F64:F65)</f>
        <v>4473.7</v>
      </c>
      <c r="G66" s="312"/>
      <c r="H66" s="313"/>
      <c r="I66" s="313"/>
      <c r="J66" s="313"/>
      <c r="K66" s="314"/>
      <c r="L66" s="451">
        <f>F66</f>
        <v>4473.7</v>
      </c>
      <c r="M66" s="315">
        <v>0</v>
      </c>
      <c r="N66" s="408"/>
      <c r="O66" s="316"/>
      <c r="P66" s="316"/>
      <c r="Q66" s="316"/>
      <c r="R66" s="316"/>
      <c r="S66" s="316"/>
      <c r="T66" s="317"/>
      <c r="U66" s="316"/>
      <c r="V66" s="451"/>
      <c r="W66" s="317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</row>
    <row r="67" spans="1:149" ht="45" customHeight="1" thickBot="1">
      <c r="A67" s="318" t="s">
        <v>142</v>
      </c>
      <c r="B67" s="526"/>
      <c r="C67" s="255" t="s">
        <v>333</v>
      </c>
      <c r="D67" s="557" t="s">
        <v>202</v>
      </c>
      <c r="E67" s="526"/>
      <c r="F67" s="70"/>
      <c r="G67" s="71"/>
      <c r="H67" s="72"/>
      <c r="I67" s="72"/>
      <c r="J67" s="72"/>
      <c r="K67" s="73"/>
      <c r="L67" s="441"/>
      <c r="M67" s="178"/>
      <c r="N67" s="402"/>
      <c r="O67" s="253"/>
      <c r="P67" s="253"/>
      <c r="Q67" s="253"/>
      <c r="R67" s="253"/>
      <c r="S67" s="253"/>
      <c r="T67" s="253"/>
      <c r="U67" s="253"/>
      <c r="V67" s="441"/>
      <c r="W67" s="253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</row>
    <row r="68" spans="1:149" ht="39" customHeight="1">
      <c r="A68" s="488" t="s">
        <v>224</v>
      </c>
      <c r="C68" s="516">
        <v>200</v>
      </c>
      <c r="D68" s="516">
        <v>7</v>
      </c>
      <c r="E68" s="516"/>
      <c r="F68" s="634">
        <f>C68*D68</f>
        <v>1400</v>
      </c>
      <c r="G68" s="232"/>
      <c r="H68" s="227"/>
      <c r="I68" s="227"/>
      <c r="J68" s="227"/>
      <c r="K68" s="233"/>
      <c r="L68" s="442"/>
      <c r="M68" s="234"/>
      <c r="N68" s="400"/>
      <c r="O68" s="210"/>
      <c r="P68" s="210"/>
      <c r="Q68" s="210"/>
      <c r="R68" s="210"/>
      <c r="S68" s="210"/>
      <c r="T68" s="210"/>
      <c r="U68" s="210"/>
      <c r="V68" s="442"/>
      <c r="W68" s="210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</row>
    <row r="69" spans="1:149" ht="18.75" customHeight="1">
      <c r="A69" s="241"/>
      <c r="B69" s="516"/>
      <c r="C69" s="516"/>
      <c r="D69" s="516"/>
      <c r="E69" s="516"/>
      <c r="F69" s="231"/>
      <c r="G69" s="232"/>
      <c r="H69" s="227"/>
      <c r="I69" s="227"/>
      <c r="J69" s="227"/>
      <c r="K69" s="233"/>
      <c r="L69" s="442"/>
      <c r="M69" s="234"/>
      <c r="N69" s="400"/>
      <c r="O69" s="210"/>
      <c r="P69" s="210"/>
      <c r="Q69" s="210"/>
      <c r="R69" s="210"/>
      <c r="S69" s="210"/>
      <c r="T69" s="210"/>
      <c r="U69" s="210"/>
      <c r="V69" s="442"/>
      <c r="W69" s="210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</row>
    <row r="70" spans="1:149" ht="39.75" customHeight="1">
      <c r="A70" s="310" t="s">
        <v>143</v>
      </c>
      <c r="B70" s="525"/>
      <c r="C70" s="525"/>
      <c r="D70" s="525"/>
      <c r="E70" s="525"/>
      <c r="F70" s="370">
        <f>SUM(F68:F69)</f>
        <v>1400</v>
      </c>
      <c r="G70" s="266"/>
      <c r="H70" s="267"/>
      <c r="I70" s="267"/>
      <c r="J70" s="267"/>
      <c r="K70" s="268"/>
      <c r="L70" s="448">
        <f>F70</f>
        <v>1400</v>
      </c>
      <c r="M70" s="269">
        <v>0</v>
      </c>
      <c r="N70" s="407"/>
      <c r="O70" s="57"/>
      <c r="P70" s="57"/>
      <c r="Q70" s="57"/>
      <c r="R70" s="57"/>
      <c r="S70" s="57"/>
      <c r="T70" s="57"/>
      <c r="U70" s="57"/>
      <c r="V70" s="448"/>
      <c r="W70" s="57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</row>
    <row r="71" spans="1:149" ht="41.25" customHeight="1">
      <c r="A71" s="291" t="s">
        <v>144</v>
      </c>
      <c r="B71" s="526"/>
      <c r="C71" s="610"/>
      <c r="D71" s="603"/>
      <c r="E71" s="526"/>
      <c r="F71" s="70"/>
      <c r="G71" s="71"/>
      <c r="H71" s="72"/>
      <c r="I71" s="72"/>
      <c r="J71" s="72"/>
      <c r="K71" s="73"/>
      <c r="L71" s="441"/>
      <c r="M71" s="178"/>
      <c r="N71" s="402"/>
      <c r="O71" s="253"/>
      <c r="P71" s="253"/>
      <c r="Q71" s="253"/>
      <c r="R71" s="253"/>
      <c r="S71" s="253"/>
      <c r="T71" s="253"/>
      <c r="U71" s="253"/>
      <c r="V71" s="441"/>
      <c r="W71" s="253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</row>
    <row r="72" spans="1:149" ht="19.5" customHeight="1">
      <c r="A72" s="609"/>
      <c r="B72" s="516"/>
      <c r="C72" s="516"/>
      <c r="D72" s="516"/>
      <c r="E72" s="516"/>
      <c r="F72" s="231"/>
      <c r="G72" s="232"/>
      <c r="H72" s="227"/>
      <c r="I72" s="227"/>
      <c r="J72" s="227"/>
      <c r="K72" s="233"/>
      <c r="L72" s="442"/>
      <c r="M72" s="234"/>
      <c r="N72" s="400"/>
      <c r="O72" s="210"/>
      <c r="P72" s="210"/>
      <c r="Q72" s="210"/>
      <c r="R72" s="210"/>
      <c r="S72" s="210"/>
      <c r="T72" s="210"/>
      <c r="U72" s="210"/>
      <c r="V72" s="442"/>
      <c r="W72" s="210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</row>
    <row r="73" spans="1:149" ht="24" customHeight="1">
      <c r="A73" s="241"/>
      <c r="B73" s="516"/>
      <c r="C73" s="516"/>
      <c r="D73" s="516"/>
      <c r="E73" s="516"/>
      <c r="F73" s="231"/>
      <c r="G73" s="232"/>
      <c r="H73" s="227"/>
      <c r="I73" s="227"/>
      <c r="J73" s="227"/>
      <c r="K73" s="233"/>
      <c r="L73" s="442"/>
      <c r="M73" s="234"/>
      <c r="N73" s="400"/>
      <c r="O73" s="210"/>
      <c r="P73" s="210"/>
      <c r="Q73" s="210"/>
      <c r="R73" s="210"/>
      <c r="S73" s="210"/>
      <c r="T73" s="210"/>
      <c r="U73" s="210"/>
      <c r="V73" s="442"/>
      <c r="W73" s="210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</row>
    <row r="74" spans="1:149" ht="25.5" customHeight="1">
      <c r="A74" s="310" t="s">
        <v>145</v>
      </c>
      <c r="B74" s="525"/>
      <c r="C74" s="525"/>
      <c r="D74" s="525"/>
      <c r="E74" s="525"/>
      <c r="F74" s="370">
        <f>SUM(F72:F73)</f>
        <v>0</v>
      </c>
      <c r="G74" s="266"/>
      <c r="H74" s="267"/>
      <c r="I74" s="267"/>
      <c r="J74" s="267"/>
      <c r="K74" s="268"/>
      <c r="L74" s="448"/>
      <c r="M74" s="269"/>
      <c r="N74" s="407"/>
      <c r="O74" s="57"/>
      <c r="P74" s="57"/>
      <c r="Q74" s="57"/>
      <c r="R74" s="57"/>
      <c r="S74" s="57"/>
      <c r="T74" s="57"/>
      <c r="U74" s="57"/>
      <c r="V74" s="448"/>
      <c r="W74" s="57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</row>
    <row r="75" spans="1:149" ht="48" customHeight="1" thickBot="1">
      <c r="A75" s="291" t="s">
        <v>146</v>
      </c>
      <c r="B75" s="557" t="s">
        <v>328</v>
      </c>
      <c r="C75" s="255" t="s">
        <v>183</v>
      </c>
      <c r="D75" s="526"/>
      <c r="E75" s="526"/>
      <c r="F75" s="70"/>
      <c r="G75" s="71"/>
      <c r="H75" s="72"/>
      <c r="I75" s="72"/>
      <c r="J75" s="72"/>
      <c r="K75" s="73"/>
      <c r="L75" s="441"/>
      <c r="M75" s="178"/>
      <c r="N75" s="402"/>
      <c r="O75" s="253"/>
      <c r="P75" s="253"/>
      <c r="Q75" s="253"/>
      <c r="R75" s="253"/>
      <c r="S75" s="253"/>
      <c r="T75" s="253"/>
      <c r="U75" s="253"/>
      <c r="V75" s="441"/>
      <c r="W75" s="253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</row>
    <row r="76" spans="1:149" ht="13.5" thickBot="1">
      <c r="A76" s="488" t="s">
        <v>225</v>
      </c>
      <c r="B76" s="516">
        <v>210</v>
      </c>
      <c r="C76" s="516">
        <v>6</v>
      </c>
      <c r="D76" s="516"/>
      <c r="E76" s="516"/>
      <c r="F76" s="634">
        <f>B76*C76</f>
        <v>1260</v>
      </c>
      <c r="G76" s="232"/>
      <c r="H76" s="227"/>
      <c r="I76" s="227"/>
      <c r="J76" s="227"/>
      <c r="K76" s="233"/>
      <c r="L76" s="231"/>
      <c r="M76" s="234"/>
      <c r="N76" s="400"/>
      <c r="O76" s="210"/>
      <c r="P76" s="210"/>
      <c r="Q76" s="210"/>
      <c r="R76" s="210"/>
      <c r="S76" s="210"/>
      <c r="T76" s="210"/>
      <c r="U76" s="210"/>
      <c r="V76" s="231"/>
      <c r="W76" s="210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</row>
    <row r="77" spans="1:149" ht="13.5" thickBot="1">
      <c r="A77" s="488" t="s">
        <v>226</v>
      </c>
      <c r="B77" s="516">
        <v>1400</v>
      </c>
      <c r="C77" s="516">
        <v>1.2</v>
      </c>
      <c r="D77" s="516"/>
      <c r="E77" s="516"/>
      <c r="F77" s="634">
        <f>B77*C77</f>
        <v>1680</v>
      </c>
      <c r="G77" s="232"/>
      <c r="H77" s="227"/>
      <c r="I77" s="227"/>
      <c r="J77" s="227"/>
      <c r="K77" s="233"/>
      <c r="L77" s="231"/>
      <c r="M77" s="234"/>
      <c r="N77" s="400"/>
      <c r="O77" s="210"/>
      <c r="P77" s="210"/>
      <c r="Q77" s="210"/>
      <c r="R77" s="210"/>
      <c r="S77" s="210"/>
      <c r="T77" s="210"/>
      <c r="U77" s="210"/>
      <c r="V77" s="231"/>
      <c r="W77" s="210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</row>
    <row r="78" spans="1:149" ht="13.5" thickBot="1">
      <c r="A78" s="488" t="s">
        <v>177</v>
      </c>
      <c r="B78" s="516">
        <v>7</v>
      </c>
      <c r="C78" s="516">
        <v>400</v>
      </c>
      <c r="D78" s="516"/>
      <c r="E78" s="516"/>
      <c r="F78" s="634">
        <f>B78*C78</f>
        <v>2800</v>
      </c>
      <c r="G78" s="232"/>
      <c r="H78" s="227"/>
      <c r="I78" s="227"/>
      <c r="J78" s="227"/>
      <c r="K78" s="233"/>
      <c r="L78" s="442"/>
      <c r="M78" s="234"/>
      <c r="N78" s="400"/>
      <c r="O78" s="210"/>
      <c r="P78" s="210"/>
      <c r="Q78" s="210"/>
      <c r="R78" s="210"/>
      <c r="S78" s="210"/>
      <c r="T78" s="210"/>
      <c r="U78" s="210"/>
      <c r="V78" s="442"/>
      <c r="W78" s="210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</row>
    <row r="79" spans="1:149" ht="12.75">
      <c r="A79" s="488" t="s">
        <v>227</v>
      </c>
      <c r="B79" s="516">
        <v>700</v>
      </c>
      <c r="C79" s="516">
        <v>8.9</v>
      </c>
      <c r="D79" s="516"/>
      <c r="E79" s="516"/>
      <c r="F79" s="634">
        <f>B79*C79</f>
        <v>6230</v>
      </c>
      <c r="G79" s="232"/>
      <c r="H79" s="227"/>
      <c r="I79" s="227"/>
      <c r="J79" s="227"/>
      <c r="K79" s="233"/>
      <c r="L79" s="442"/>
      <c r="M79" s="234"/>
      <c r="N79" s="400"/>
      <c r="O79" s="210"/>
      <c r="P79" s="210"/>
      <c r="Q79" s="210"/>
      <c r="R79" s="210"/>
      <c r="S79" s="210"/>
      <c r="T79" s="210"/>
      <c r="U79" s="210"/>
      <c r="V79" s="442"/>
      <c r="W79" s="210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</row>
    <row r="80" spans="1:149" ht="38.25">
      <c r="A80" s="310" t="s">
        <v>147</v>
      </c>
      <c r="B80" s="525"/>
      <c r="C80" s="525"/>
      <c r="D80" s="525"/>
      <c r="E80" s="525"/>
      <c r="F80" s="370">
        <f>SUM(F76:F79)</f>
        <v>11970</v>
      </c>
      <c r="G80" s="266"/>
      <c r="H80" s="267"/>
      <c r="I80" s="267"/>
      <c r="J80" s="267"/>
      <c r="K80" s="268"/>
      <c r="L80" s="448">
        <f>F80</f>
        <v>11970</v>
      </c>
      <c r="M80" s="269">
        <v>2316.77</v>
      </c>
      <c r="N80" s="407"/>
      <c r="O80" s="57"/>
      <c r="P80" s="57"/>
      <c r="Q80" s="57"/>
      <c r="R80" s="57"/>
      <c r="S80" s="57"/>
      <c r="T80" s="57"/>
      <c r="U80" s="57"/>
      <c r="V80" s="448"/>
      <c r="W80" s="57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</row>
    <row r="81" spans="1:149" ht="28.5" customHeight="1" thickBot="1">
      <c r="A81" s="319" t="s">
        <v>148</v>
      </c>
      <c r="B81" s="689" t="s">
        <v>205</v>
      </c>
      <c r="C81" s="689" t="s">
        <v>179</v>
      </c>
      <c r="D81" s="543"/>
      <c r="E81" s="543"/>
      <c r="F81" s="64" t="s">
        <v>97</v>
      </c>
      <c r="G81" s="65"/>
      <c r="H81" s="62"/>
      <c r="I81" s="62"/>
      <c r="J81" s="62"/>
      <c r="K81" s="66" t="s">
        <v>98</v>
      </c>
      <c r="L81" s="447"/>
      <c r="M81" s="247"/>
      <c r="N81" s="409"/>
      <c r="O81" s="320"/>
      <c r="P81" s="320"/>
      <c r="Q81" s="320"/>
      <c r="R81" s="320"/>
      <c r="S81" s="320"/>
      <c r="T81" s="321"/>
      <c r="U81" s="320"/>
      <c r="V81" s="447"/>
      <c r="W81" s="321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</row>
    <row r="82" spans="1:149" s="654" customFormat="1" ht="24.75" customHeight="1" thickBot="1">
      <c r="A82" s="637" t="s">
        <v>235</v>
      </c>
      <c r="B82" s="189">
        <v>1</v>
      </c>
      <c r="C82" s="189">
        <v>3800</v>
      </c>
      <c r="D82" s="189"/>
      <c r="E82" s="189"/>
      <c r="F82" s="634">
        <f aca="true" t="shared" si="1" ref="F82:F102">B82*C82</f>
        <v>3800</v>
      </c>
      <c r="G82" s="629"/>
      <c r="H82" s="630"/>
      <c r="I82" s="630"/>
      <c r="J82" s="630"/>
      <c r="K82" s="631"/>
      <c r="L82" s="628"/>
      <c r="M82" s="646"/>
      <c r="N82" s="463"/>
      <c r="O82" s="189"/>
      <c r="P82" s="189"/>
      <c r="Q82" s="189"/>
      <c r="R82" s="189"/>
      <c r="S82" s="189"/>
      <c r="T82" s="644"/>
      <c r="U82" s="189"/>
      <c r="V82" s="628"/>
      <c r="W82" s="644"/>
      <c r="X82" s="653"/>
      <c r="Y82" s="653"/>
      <c r="Z82" s="653"/>
      <c r="AA82" s="653"/>
      <c r="AB82" s="653"/>
      <c r="AC82" s="653"/>
      <c r="AD82" s="653"/>
      <c r="AE82" s="653"/>
      <c r="AF82" s="653"/>
      <c r="AG82" s="653"/>
      <c r="AH82" s="653"/>
      <c r="AI82" s="653"/>
      <c r="AJ82" s="653"/>
      <c r="AK82" s="653"/>
      <c r="AL82" s="653"/>
      <c r="AM82" s="653"/>
      <c r="AN82" s="653"/>
      <c r="AO82" s="653"/>
      <c r="AP82" s="653"/>
      <c r="AQ82" s="653"/>
      <c r="AR82" s="653"/>
      <c r="AS82" s="653"/>
      <c r="AT82" s="653"/>
      <c r="AU82" s="653"/>
      <c r="AV82" s="653"/>
      <c r="AW82" s="653"/>
      <c r="AX82" s="653"/>
      <c r="AY82" s="653"/>
      <c r="AZ82" s="653"/>
      <c r="BA82" s="653"/>
      <c r="BB82" s="653"/>
      <c r="BC82" s="653"/>
      <c r="BD82" s="653"/>
      <c r="BE82" s="653"/>
      <c r="BF82" s="653"/>
      <c r="BG82" s="653"/>
      <c r="BH82" s="653"/>
      <c r="BI82" s="653"/>
      <c r="BJ82" s="653"/>
      <c r="BK82" s="653"/>
      <c r="BL82" s="653"/>
      <c r="BM82" s="653"/>
      <c r="BN82" s="653"/>
      <c r="BO82" s="653"/>
      <c r="BP82" s="653"/>
      <c r="BQ82" s="653"/>
      <c r="BR82" s="653"/>
      <c r="BS82" s="653"/>
      <c r="BT82" s="653"/>
      <c r="BU82" s="653"/>
      <c r="BV82" s="653"/>
      <c r="BW82" s="653"/>
      <c r="BX82" s="653"/>
      <c r="BY82" s="653"/>
      <c r="BZ82" s="653"/>
      <c r="CA82" s="653"/>
      <c r="CB82" s="653"/>
      <c r="CC82" s="653"/>
      <c r="CD82" s="653"/>
      <c r="CE82" s="653"/>
      <c r="CF82" s="653"/>
      <c r="CG82" s="653"/>
      <c r="CH82" s="653"/>
      <c r="CI82" s="653"/>
      <c r="CJ82" s="653"/>
      <c r="CK82" s="653"/>
      <c r="CL82" s="653"/>
      <c r="CM82" s="653"/>
      <c r="CN82" s="653"/>
      <c r="CO82" s="653"/>
      <c r="CP82" s="653"/>
      <c r="CQ82" s="653"/>
      <c r="CR82" s="653"/>
      <c r="CS82" s="653"/>
      <c r="CT82" s="653"/>
      <c r="CU82" s="653"/>
      <c r="CV82" s="653"/>
      <c r="CW82" s="653"/>
      <c r="CX82" s="653"/>
      <c r="CY82" s="653"/>
      <c r="CZ82" s="653"/>
      <c r="DA82" s="653"/>
      <c r="DB82" s="653"/>
      <c r="DC82" s="653"/>
      <c r="DD82" s="653"/>
      <c r="DE82" s="653"/>
      <c r="DF82" s="653"/>
      <c r="DG82" s="653"/>
      <c r="DH82" s="653"/>
      <c r="DI82" s="653"/>
      <c r="DJ82" s="653"/>
      <c r="DK82" s="653"/>
      <c r="DL82" s="653"/>
      <c r="DM82" s="653"/>
      <c r="DN82" s="653"/>
      <c r="DO82" s="653"/>
      <c r="DP82" s="653"/>
      <c r="DQ82" s="653"/>
      <c r="DR82" s="653"/>
      <c r="DS82" s="653"/>
      <c r="DT82" s="653"/>
      <c r="DU82" s="653"/>
      <c r="DV82" s="653"/>
      <c r="DW82" s="653"/>
      <c r="DX82" s="653"/>
      <c r="DY82" s="653"/>
      <c r="DZ82" s="653"/>
      <c r="EA82" s="653"/>
      <c r="EB82" s="653"/>
      <c r="EC82" s="653"/>
      <c r="ED82" s="653"/>
      <c r="EE82" s="653"/>
      <c r="EF82" s="653"/>
      <c r="EG82" s="653"/>
      <c r="EH82" s="653"/>
      <c r="EI82" s="653"/>
      <c r="EJ82" s="653"/>
      <c r="EK82" s="653"/>
      <c r="EL82" s="653"/>
      <c r="EM82" s="653"/>
      <c r="EN82" s="653"/>
      <c r="EO82" s="653"/>
      <c r="EP82" s="653"/>
      <c r="EQ82" s="653"/>
      <c r="ER82" s="653"/>
      <c r="ES82" s="653"/>
    </row>
    <row r="83" spans="1:149" ht="24.75" customHeight="1" thickBot="1">
      <c r="A83" s="655" t="s">
        <v>236</v>
      </c>
      <c r="B83" s="516">
        <v>1</v>
      </c>
      <c r="C83" s="516">
        <v>2800</v>
      </c>
      <c r="D83" s="516"/>
      <c r="E83" s="516"/>
      <c r="F83" s="634">
        <f t="shared" si="1"/>
        <v>2800</v>
      </c>
      <c r="G83" s="232"/>
      <c r="H83" s="227"/>
      <c r="I83" s="227"/>
      <c r="J83" s="227"/>
      <c r="K83" s="233"/>
      <c r="L83" s="231"/>
      <c r="M83" s="234"/>
      <c r="N83" s="515"/>
      <c r="O83" s="516"/>
      <c r="P83" s="516"/>
      <c r="Q83" s="516"/>
      <c r="R83" s="516"/>
      <c r="S83" s="516"/>
      <c r="T83" s="517"/>
      <c r="U83" s="516"/>
      <c r="V83" s="231"/>
      <c r="W83" s="517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</row>
    <row r="84" spans="1:149" ht="24.75" customHeight="1" thickBot="1">
      <c r="A84" s="655" t="s">
        <v>237</v>
      </c>
      <c r="B84" s="516">
        <v>1</v>
      </c>
      <c r="C84" s="516">
        <v>3300</v>
      </c>
      <c r="D84" s="516"/>
      <c r="E84" s="516"/>
      <c r="F84" s="634">
        <f t="shared" si="1"/>
        <v>3300</v>
      </c>
      <c r="G84" s="232"/>
      <c r="H84" s="227"/>
      <c r="I84" s="227"/>
      <c r="J84" s="227"/>
      <c r="K84" s="233"/>
      <c r="L84" s="231"/>
      <c r="M84" s="234"/>
      <c r="N84" s="515"/>
      <c r="O84" s="516"/>
      <c r="P84" s="516"/>
      <c r="Q84" s="516"/>
      <c r="R84" s="516"/>
      <c r="S84" s="516"/>
      <c r="T84" s="517"/>
      <c r="U84" s="516"/>
      <c r="V84" s="231"/>
      <c r="W84" s="517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</row>
    <row r="85" spans="1:149" ht="24.75" customHeight="1" thickBot="1">
      <c r="A85" s="655" t="s">
        <v>238</v>
      </c>
      <c r="B85" s="516">
        <v>1</v>
      </c>
      <c r="C85" s="516">
        <v>4300</v>
      </c>
      <c r="D85" s="516"/>
      <c r="E85" s="516"/>
      <c r="F85" s="634">
        <f t="shared" si="1"/>
        <v>4300</v>
      </c>
      <c r="G85" s="232"/>
      <c r="H85" s="227"/>
      <c r="I85" s="227"/>
      <c r="J85" s="227"/>
      <c r="K85" s="233"/>
      <c r="L85" s="231"/>
      <c r="M85" s="234"/>
      <c r="N85" s="515"/>
      <c r="O85" s="516"/>
      <c r="P85" s="516"/>
      <c r="Q85" s="516"/>
      <c r="R85" s="516"/>
      <c r="S85" s="516"/>
      <c r="T85" s="517"/>
      <c r="U85" s="516"/>
      <c r="V85" s="231"/>
      <c r="W85" s="517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</row>
    <row r="86" spans="1:149" ht="27.75" customHeight="1" thickBot="1">
      <c r="A86" s="656" t="s">
        <v>239</v>
      </c>
      <c r="B86" s="516">
        <v>1</v>
      </c>
      <c r="C86" s="516">
        <v>9500</v>
      </c>
      <c r="D86" s="516"/>
      <c r="E86" s="516"/>
      <c r="F86" s="634">
        <f t="shared" si="1"/>
        <v>9500</v>
      </c>
      <c r="G86" s="232"/>
      <c r="H86" s="227"/>
      <c r="I86" s="227"/>
      <c r="J86" s="227"/>
      <c r="K86" s="233"/>
      <c r="L86" s="231"/>
      <c r="M86" s="234"/>
      <c r="N86" s="515"/>
      <c r="O86" s="516"/>
      <c r="P86" s="516"/>
      <c r="Q86" s="516"/>
      <c r="R86" s="516"/>
      <c r="S86" s="516"/>
      <c r="T86" s="517"/>
      <c r="U86" s="516"/>
      <c r="V86" s="231"/>
      <c r="W86" s="517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</row>
    <row r="87" spans="1:149" ht="24.75" customHeight="1" thickBot="1">
      <c r="A87" s="655" t="s">
        <v>240</v>
      </c>
      <c r="B87" s="516">
        <v>1</v>
      </c>
      <c r="C87" s="516">
        <v>3200</v>
      </c>
      <c r="D87" s="516"/>
      <c r="E87" s="516"/>
      <c r="F87" s="634">
        <f t="shared" si="1"/>
        <v>3200</v>
      </c>
      <c r="G87" s="232"/>
      <c r="H87" s="227"/>
      <c r="I87" s="227"/>
      <c r="J87" s="227"/>
      <c r="K87" s="233"/>
      <c r="L87" s="231"/>
      <c r="M87" s="234"/>
      <c r="N87" s="515"/>
      <c r="O87" s="516"/>
      <c r="P87" s="516"/>
      <c r="Q87" s="516"/>
      <c r="R87" s="516"/>
      <c r="S87" s="516"/>
      <c r="T87" s="517"/>
      <c r="U87" s="516"/>
      <c r="V87" s="231"/>
      <c r="W87" s="517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24.75" customHeight="1" thickBot="1">
      <c r="A88" s="655" t="s">
        <v>241</v>
      </c>
      <c r="B88" s="516">
        <v>1</v>
      </c>
      <c r="C88" s="516">
        <v>400</v>
      </c>
      <c r="D88" s="516"/>
      <c r="E88" s="516"/>
      <c r="F88" s="634">
        <f t="shared" si="1"/>
        <v>400</v>
      </c>
      <c r="G88" s="232"/>
      <c r="H88" s="227"/>
      <c r="I88" s="227"/>
      <c r="J88" s="227"/>
      <c r="K88" s="233"/>
      <c r="L88" s="231"/>
      <c r="M88" s="234"/>
      <c r="N88" s="515"/>
      <c r="O88" s="516"/>
      <c r="P88" s="516"/>
      <c r="Q88" s="516"/>
      <c r="R88" s="516"/>
      <c r="S88" s="516"/>
      <c r="T88" s="517"/>
      <c r="U88" s="516"/>
      <c r="V88" s="231"/>
      <c r="W88" s="517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</row>
    <row r="89" spans="1:149" ht="24.75" customHeight="1" thickBot="1">
      <c r="A89" s="655" t="s">
        <v>242</v>
      </c>
      <c r="B89" s="516">
        <v>1</v>
      </c>
      <c r="C89" s="516">
        <v>1400</v>
      </c>
      <c r="D89" s="516"/>
      <c r="E89" s="516"/>
      <c r="F89" s="634">
        <f t="shared" si="1"/>
        <v>1400</v>
      </c>
      <c r="G89" s="232"/>
      <c r="H89" s="227"/>
      <c r="I89" s="227"/>
      <c r="J89" s="227"/>
      <c r="K89" s="233"/>
      <c r="L89" s="231"/>
      <c r="M89" s="234"/>
      <c r="N89" s="515"/>
      <c r="O89" s="516"/>
      <c r="P89" s="516"/>
      <c r="Q89" s="516"/>
      <c r="R89" s="516"/>
      <c r="S89" s="516"/>
      <c r="T89" s="517"/>
      <c r="U89" s="516"/>
      <c r="V89" s="231"/>
      <c r="W89" s="517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</row>
    <row r="90" spans="1:149" ht="24.75" customHeight="1">
      <c r="A90" s="655" t="s">
        <v>243</v>
      </c>
      <c r="B90" s="516">
        <v>1</v>
      </c>
      <c r="C90" s="516">
        <v>1800</v>
      </c>
      <c r="D90" s="516"/>
      <c r="E90" s="516"/>
      <c r="F90" s="634">
        <f t="shared" si="1"/>
        <v>1800</v>
      </c>
      <c r="G90" s="232"/>
      <c r="H90" s="227"/>
      <c r="I90" s="227"/>
      <c r="J90" s="227"/>
      <c r="K90" s="233"/>
      <c r="L90" s="231"/>
      <c r="M90" s="234"/>
      <c r="N90" s="515"/>
      <c r="O90" s="516"/>
      <c r="P90" s="516"/>
      <c r="Q90" s="516"/>
      <c r="R90" s="516"/>
      <c r="S90" s="516"/>
      <c r="T90" s="517"/>
      <c r="U90" s="516"/>
      <c r="V90" s="231"/>
      <c r="W90" s="517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</row>
    <row r="91" spans="1:149" ht="24.75" customHeight="1">
      <c r="A91" s="471" t="s">
        <v>244</v>
      </c>
      <c r="B91" s="516">
        <v>1</v>
      </c>
      <c r="C91" s="516">
        <v>270</v>
      </c>
      <c r="D91" s="516"/>
      <c r="E91" s="516"/>
      <c r="F91" s="900">
        <f t="shared" si="1"/>
        <v>270</v>
      </c>
      <c r="G91" s="232"/>
      <c r="H91" s="227"/>
      <c r="I91" s="227"/>
      <c r="J91" s="227"/>
      <c r="K91" s="233"/>
      <c r="L91" s="231"/>
      <c r="M91" s="234"/>
      <c r="N91" s="515"/>
      <c r="O91" s="516"/>
      <c r="P91" s="516"/>
      <c r="Q91" s="516"/>
      <c r="R91" s="516"/>
      <c r="S91" s="516"/>
      <c r="T91" s="517"/>
      <c r="U91" s="516"/>
      <c r="V91" s="231"/>
      <c r="W91" s="517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</row>
    <row r="92" spans="1:149" ht="24.75" customHeight="1">
      <c r="A92" s="655" t="s">
        <v>245</v>
      </c>
      <c r="B92" s="516">
        <v>1</v>
      </c>
      <c r="C92" s="516">
        <v>900</v>
      </c>
      <c r="D92" s="516"/>
      <c r="E92" s="516"/>
      <c r="F92" s="900">
        <f t="shared" si="1"/>
        <v>900</v>
      </c>
      <c r="G92" s="232"/>
      <c r="H92" s="227"/>
      <c r="I92" s="227"/>
      <c r="J92" s="227"/>
      <c r="K92" s="233"/>
      <c r="L92" s="231"/>
      <c r="M92" s="234"/>
      <c r="N92" s="515"/>
      <c r="O92" s="516"/>
      <c r="P92" s="516"/>
      <c r="Q92" s="516"/>
      <c r="R92" s="516"/>
      <c r="S92" s="516"/>
      <c r="T92" s="517"/>
      <c r="U92" s="516"/>
      <c r="V92" s="231"/>
      <c r="W92" s="517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ht="24.75" customHeight="1">
      <c r="A93" s="471" t="s">
        <v>246</v>
      </c>
      <c r="B93" s="516">
        <v>1</v>
      </c>
      <c r="C93" s="516">
        <v>1600</v>
      </c>
      <c r="D93" s="516"/>
      <c r="E93" s="516"/>
      <c r="F93" s="900">
        <f t="shared" si="1"/>
        <v>1600</v>
      </c>
      <c r="G93" s="232"/>
      <c r="H93" s="227"/>
      <c r="I93" s="227"/>
      <c r="J93" s="227"/>
      <c r="K93" s="233"/>
      <c r="L93" s="231"/>
      <c r="M93" s="234"/>
      <c r="N93" s="515"/>
      <c r="O93" s="516"/>
      <c r="P93" s="516"/>
      <c r="Q93" s="516"/>
      <c r="R93" s="516"/>
      <c r="S93" s="516"/>
      <c r="T93" s="517"/>
      <c r="U93" s="516"/>
      <c r="V93" s="231"/>
      <c r="W93" s="517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</row>
    <row r="94" spans="1:149" ht="24.75" customHeight="1">
      <c r="A94" s="655" t="s">
        <v>247</v>
      </c>
      <c r="B94" s="516">
        <v>1</v>
      </c>
      <c r="C94" s="516">
        <v>520</v>
      </c>
      <c r="D94" s="516"/>
      <c r="E94" s="516"/>
      <c r="F94" s="900">
        <f t="shared" si="1"/>
        <v>520</v>
      </c>
      <c r="G94" s="232"/>
      <c r="H94" s="227"/>
      <c r="I94" s="227"/>
      <c r="J94" s="227"/>
      <c r="K94" s="233"/>
      <c r="L94" s="231"/>
      <c r="M94" s="234"/>
      <c r="N94" s="515"/>
      <c r="O94" s="516"/>
      <c r="P94" s="516"/>
      <c r="Q94" s="516"/>
      <c r="R94" s="516"/>
      <c r="S94" s="516"/>
      <c r="T94" s="517"/>
      <c r="U94" s="516"/>
      <c r="V94" s="231"/>
      <c r="W94" s="517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</row>
    <row r="95" spans="1:149" ht="24.75" customHeight="1">
      <c r="A95" s="471" t="s">
        <v>248</v>
      </c>
      <c r="B95" s="516">
        <v>1</v>
      </c>
      <c r="C95" s="516">
        <v>2000</v>
      </c>
      <c r="D95" s="516"/>
      <c r="E95" s="516"/>
      <c r="F95" s="900">
        <f t="shared" si="1"/>
        <v>2000</v>
      </c>
      <c r="G95" s="232"/>
      <c r="H95" s="227"/>
      <c r="I95" s="227"/>
      <c r="J95" s="227"/>
      <c r="K95" s="233"/>
      <c r="L95" s="231"/>
      <c r="M95" s="234"/>
      <c r="N95" s="515"/>
      <c r="O95" s="516"/>
      <c r="P95" s="516"/>
      <c r="Q95" s="516"/>
      <c r="R95" s="516"/>
      <c r="S95" s="516"/>
      <c r="T95" s="517"/>
      <c r="U95" s="516"/>
      <c r="V95" s="231"/>
      <c r="W95" s="517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</row>
    <row r="96" spans="1:149" ht="24.75" customHeight="1">
      <c r="A96" s="471" t="s">
        <v>249</v>
      </c>
      <c r="B96" s="516">
        <v>1</v>
      </c>
      <c r="C96" s="516">
        <v>2000</v>
      </c>
      <c r="D96" s="516"/>
      <c r="E96" s="516"/>
      <c r="F96" s="900">
        <f t="shared" si="1"/>
        <v>2000</v>
      </c>
      <c r="G96" s="232"/>
      <c r="H96" s="227"/>
      <c r="I96" s="227"/>
      <c r="J96" s="227"/>
      <c r="K96" s="233"/>
      <c r="L96" s="231"/>
      <c r="M96" s="234"/>
      <c r="N96" s="515"/>
      <c r="O96" s="516"/>
      <c r="P96" s="516"/>
      <c r="Q96" s="516"/>
      <c r="R96" s="516"/>
      <c r="S96" s="516"/>
      <c r="T96" s="517"/>
      <c r="U96" s="516"/>
      <c r="V96" s="231"/>
      <c r="W96" s="517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5"/>
      <c r="EM96" s="35"/>
      <c r="EN96" s="35"/>
      <c r="EO96" s="35"/>
      <c r="EP96" s="35"/>
      <c r="EQ96" s="35"/>
      <c r="ER96" s="35"/>
      <c r="ES96" s="35"/>
    </row>
    <row r="97" spans="1:149" ht="24.75" customHeight="1">
      <c r="A97" s="471" t="s">
        <v>250</v>
      </c>
      <c r="B97" s="516">
        <v>1</v>
      </c>
      <c r="C97" s="516">
        <v>900</v>
      </c>
      <c r="D97" s="516"/>
      <c r="E97" s="516"/>
      <c r="F97" s="900">
        <f t="shared" si="1"/>
        <v>900</v>
      </c>
      <c r="G97" s="232"/>
      <c r="H97" s="227"/>
      <c r="I97" s="227"/>
      <c r="J97" s="227"/>
      <c r="K97" s="233"/>
      <c r="L97" s="231"/>
      <c r="M97" s="234"/>
      <c r="N97" s="515"/>
      <c r="O97" s="516"/>
      <c r="P97" s="516"/>
      <c r="Q97" s="516"/>
      <c r="R97" s="516"/>
      <c r="S97" s="516"/>
      <c r="T97" s="517"/>
      <c r="U97" s="516"/>
      <c r="V97" s="231"/>
      <c r="W97" s="517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</row>
    <row r="98" spans="1:149" ht="24.75" customHeight="1">
      <c r="A98" s="471" t="s">
        <v>251</v>
      </c>
      <c r="B98" s="516">
        <v>1</v>
      </c>
      <c r="C98" s="516">
        <v>6400</v>
      </c>
      <c r="D98" s="516"/>
      <c r="E98" s="516"/>
      <c r="F98" s="900">
        <f t="shared" si="1"/>
        <v>6400</v>
      </c>
      <c r="G98" s="232"/>
      <c r="H98" s="227"/>
      <c r="I98" s="227"/>
      <c r="J98" s="227"/>
      <c r="K98" s="233"/>
      <c r="L98" s="231"/>
      <c r="M98" s="234"/>
      <c r="N98" s="515"/>
      <c r="O98" s="516"/>
      <c r="P98" s="516"/>
      <c r="Q98" s="516"/>
      <c r="R98" s="516"/>
      <c r="S98" s="516"/>
      <c r="T98" s="517"/>
      <c r="U98" s="516"/>
      <c r="V98" s="231"/>
      <c r="W98" s="517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</row>
    <row r="99" spans="1:149" ht="24.75" customHeight="1">
      <c r="A99" s="471" t="s">
        <v>252</v>
      </c>
      <c r="B99" s="516">
        <v>1</v>
      </c>
      <c r="C99" s="516">
        <v>4500</v>
      </c>
      <c r="D99" s="516"/>
      <c r="E99" s="516"/>
      <c r="F99" s="900">
        <f t="shared" si="1"/>
        <v>4500</v>
      </c>
      <c r="G99" s="232"/>
      <c r="H99" s="227"/>
      <c r="I99" s="227"/>
      <c r="J99" s="227"/>
      <c r="K99" s="233"/>
      <c r="L99" s="231"/>
      <c r="M99" s="234"/>
      <c r="N99" s="515"/>
      <c r="O99" s="516"/>
      <c r="P99" s="516"/>
      <c r="Q99" s="516"/>
      <c r="R99" s="516"/>
      <c r="S99" s="516"/>
      <c r="T99" s="517"/>
      <c r="U99" s="516"/>
      <c r="V99" s="231"/>
      <c r="W99" s="517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</row>
    <row r="100" spans="1:149" ht="24.75" customHeight="1">
      <c r="A100" s="647" t="s">
        <v>253</v>
      </c>
      <c r="B100" s="648">
        <v>3</v>
      </c>
      <c r="C100" s="648">
        <v>1300</v>
      </c>
      <c r="D100" s="648"/>
      <c r="E100" s="648"/>
      <c r="F100" s="621">
        <f t="shared" si="1"/>
        <v>3900</v>
      </c>
      <c r="G100" s="474"/>
      <c r="H100" s="475"/>
      <c r="I100" s="475"/>
      <c r="J100" s="475"/>
      <c r="K100" s="476"/>
      <c r="L100" s="477"/>
      <c r="M100" s="649"/>
      <c r="N100" s="650"/>
      <c r="O100" s="648"/>
      <c r="P100" s="648"/>
      <c r="Q100" s="648"/>
      <c r="R100" s="648"/>
      <c r="S100" s="648"/>
      <c r="T100" s="651"/>
      <c r="U100" s="648"/>
      <c r="V100" s="477"/>
      <c r="W100" s="651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</row>
    <row r="101" spans="1:149" ht="24.75" customHeight="1">
      <c r="A101" s="647" t="s">
        <v>254</v>
      </c>
      <c r="B101" s="648">
        <v>1</v>
      </c>
      <c r="C101" s="648">
        <v>11000</v>
      </c>
      <c r="D101" s="648"/>
      <c r="E101" s="648"/>
      <c r="F101" s="621">
        <f t="shared" si="1"/>
        <v>11000</v>
      </c>
      <c r="G101" s="474"/>
      <c r="H101" s="475"/>
      <c r="I101" s="475"/>
      <c r="J101" s="475"/>
      <c r="K101" s="476"/>
      <c r="L101" s="477"/>
      <c r="M101" s="649"/>
      <c r="N101" s="650"/>
      <c r="O101" s="648"/>
      <c r="P101" s="648"/>
      <c r="Q101" s="648"/>
      <c r="R101" s="648"/>
      <c r="S101" s="648"/>
      <c r="T101" s="651"/>
      <c r="U101" s="648"/>
      <c r="V101" s="477"/>
      <c r="W101" s="651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</row>
    <row r="102" spans="1:149" ht="24.75" customHeight="1">
      <c r="A102" s="647" t="s">
        <v>257</v>
      </c>
      <c r="B102" s="648">
        <v>1</v>
      </c>
      <c r="C102" s="648">
        <v>11700</v>
      </c>
      <c r="D102" s="648"/>
      <c r="E102" s="648"/>
      <c r="F102" s="621">
        <f t="shared" si="1"/>
        <v>11700</v>
      </c>
      <c r="G102" s="474"/>
      <c r="H102" s="475"/>
      <c r="I102" s="475"/>
      <c r="J102" s="475"/>
      <c r="K102" s="476"/>
      <c r="L102" s="477"/>
      <c r="M102" s="649"/>
      <c r="N102" s="650"/>
      <c r="O102" s="648"/>
      <c r="P102" s="648"/>
      <c r="Q102" s="648"/>
      <c r="R102" s="648"/>
      <c r="S102" s="648"/>
      <c r="T102" s="651"/>
      <c r="U102" s="648"/>
      <c r="V102" s="477"/>
      <c r="W102" s="651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</row>
    <row r="103" spans="1:149" ht="27.75" customHeight="1" thickBot="1">
      <c r="A103" s="322" t="s">
        <v>30</v>
      </c>
      <c r="B103" s="545"/>
      <c r="C103" s="545"/>
      <c r="D103" s="545"/>
      <c r="E103" s="545"/>
      <c r="F103" s="374">
        <f>SUM(F82:F102)</f>
        <v>76190</v>
      </c>
      <c r="G103" s="323"/>
      <c r="H103" s="324"/>
      <c r="I103" s="324"/>
      <c r="J103" s="324"/>
      <c r="K103" s="325"/>
      <c r="L103" s="452">
        <f>F103</f>
        <v>76190</v>
      </c>
      <c r="M103" s="326" t="s">
        <v>256</v>
      </c>
      <c r="N103" s="410"/>
      <c r="O103" s="327"/>
      <c r="P103" s="327"/>
      <c r="Q103" s="327"/>
      <c r="R103" s="327"/>
      <c r="S103" s="327"/>
      <c r="T103" s="328"/>
      <c r="U103" s="327"/>
      <c r="V103" s="452"/>
      <c r="W103" s="328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</row>
    <row r="104" spans="1:149" ht="42.75" customHeight="1" thickBot="1">
      <c r="A104" s="257" t="s">
        <v>149</v>
      </c>
      <c r="B104" s="250"/>
      <c r="C104" s="250"/>
      <c r="D104" s="250"/>
      <c r="E104" s="250"/>
      <c r="F104" s="367">
        <f>F20+F27+F45+F50+F66+F70+F80+F103</f>
        <v>518344.7</v>
      </c>
      <c r="G104" s="380"/>
      <c r="H104" s="251"/>
      <c r="I104" s="251"/>
      <c r="J104" s="251"/>
      <c r="K104" s="381"/>
      <c r="L104" s="367">
        <f>L20+L27+L45+L50+L66+L70+L80+L103</f>
        <v>518344.7</v>
      </c>
      <c r="M104" s="418"/>
      <c r="N104" s="396"/>
      <c r="O104" s="252"/>
      <c r="P104" s="252"/>
      <c r="Q104" s="252"/>
      <c r="R104" s="252"/>
      <c r="S104" s="252"/>
      <c r="T104" s="252"/>
      <c r="U104" s="252"/>
      <c r="V104" s="445"/>
      <c r="W104" s="252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</row>
    <row r="105" spans="1:149" ht="16.5" customHeight="1">
      <c r="A105" s="333" t="s">
        <v>150</v>
      </c>
      <c r="B105" s="159"/>
      <c r="C105" s="159"/>
      <c r="D105" s="159"/>
      <c r="E105" s="159"/>
      <c r="F105" s="329"/>
      <c r="G105" s="388"/>
      <c r="H105" s="330"/>
      <c r="I105" s="330"/>
      <c r="J105" s="330"/>
      <c r="K105" s="389"/>
      <c r="L105" s="453"/>
      <c r="M105" s="422"/>
      <c r="N105" s="331"/>
      <c r="O105" s="160"/>
      <c r="P105" s="160"/>
      <c r="Q105" s="160"/>
      <c r="R105" s="160"/>
      <c r="S105" s="160"/>
      <c r="T105" s="332"/>
      <c r="U105" s="160"/>
      <c r="V105" s="453"/>
      <c r="W105" s="332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</row>
    <row r="106" spans="1:149" ht="16.5" customHeight="1">
      <c r="A106" s="335"/>
      <c r="B106" s="207"/>
      <c r="C106" s="207"/>
      <c r="D106" s="207"/>
      <c r="E106" s="207"/>
      <c r="F106" s="258"/>
      <c r="G106" s="390"/>
      <c r="H106" s="259"/>
      <c r="I106" s="259"/>
      <c r="J106" s="259"/>
      <c r="K106" s="391"/>
      <c r="L106" s="454"/>
      <c r="M106" s="423"/>
      <c r="N106" s="260"/>
      <c r="O106" s="205"/>
      <c r="P106" s="205"/>
      <c r="Q106" s="205"/>
      <c r="R106" s="205"/>
      <c r="S106" s="205"/>
      <c r="T106" s="261"/>
      <c r="U106" s="205"/>
      <c r="V106" s="454"/>
      <c r="W106" s="261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</row>
    <row r="107" spans="1:23" s="553" customFormat="1" ht="18.75" customHeight="1">
      <c r="A107" s="335"/>
      <c r="B107" s="207"/>
      <c r="C107" s="207"/>
      <c r="D107" s="207"/>
      <c r="E107" s="207"/>
      <c r="F107" s="258"/>
      <c r="G107" s="390"/>
      <c r="H107" s="259"/>
      <c r="I107" s="259"/>
      <c r="J107" s="259"/>
      <c r="K107" s="391"/>
      <c r="L107" s="454"/>
      <c r="M107" s="423"/>
      <c r="N107" s="260"/>
      <c r="O107" s="205"/>
      <c r="P107" s="205"/>
      <c r="Q107" s="205"/>
      <c r="R107" s="205"/>
      <c r="S107" s="205"/>
      <c r="T107" s="261"/>
      <c r="U107" s="205"/>
      <c r="V107" s="454"/>
      <c r="W107" s="261"/>
    </row>
    <row r="108" spans="1:23" ht="19.5" customHeight="1" thickBot="1">
      <c r="A108" s="334" t="s">
        <v>151</v>
      </c>
      <c r="B108" s="159"/>
      <c r="C108" s="159"/>
      <c r="D108" s="159"/>
      <c r="E108" s="159"/>
      <c r="F108" s="329"/>
      <c r="G108" s="388"/>
      <c r="H108" s="330"/>
      <c r="I108" s="330"/>
      <c r="J108" s="330"/>
      <c r="K108" s="389"/>
      <c r="L108" s="453"/>
      <c r="M108" s="422"/>
      <c r="N108" s="331"/>
      <c r="O108" s="160"/>
      <c r="P108" s="160"/>
      <c r="Q108" s="160"/>
      <c r="R108" s="160"/>
      <c r="S108" s="160"/>
      <c r="T108" s="332"/>
      <c r="U108" s="160"/>
      <c r="V108" s="453"/>
      <c r="W108" s="332"/>
    </row>
    <row r="109" spans="1:23" s="35" customFormat="1" ht="35.25" customHeight="1">
      <c r="A109" s="151" t="s">
        <v>152</v>
      </c>
      <c r="B109" s="690" t="s">
        <v>205</v>
      </c>
      <c r="C109" s="690" t="s">
        <v>179</v>
      </c>
      <c r="D109" s="690"/>
      <c r="E109" s="546"/>
      <c r="F109" s="139" t="s">
        <v>97</v>
      </c>
      <c r="G109" s="140"/>
      <c r="H109" s="141"/>
      <c r="I109" s="141"/>
      <c r="J109" s="141"/>
      <c r="K109" s="142" t="s">
        <v>98</v>
      </c>
      <c r="L109" s="443"/>
      <c r="M109" s="143"/>
      <c r="N109" s="411"/>
      <c r="O109" s="152"/>
      <c r="P109" s="152"/>
      <c r="Q109" s="152"/>
      <c r="R109" s="152"/>
      <c r="S109" s="152"/>
      <c r="T109" s="153"/>
      <c r="U109" s="152"/>
      <c r="V109" s="443"/>
      <c r="W109" s="153"/>
    </row>
    <row r="110" spans="1:23" s="35" customFormat="1" ht="27.75" customHeight="1">
      <c r="A110" s="625" t="s">
        <v>228</v>
      </c>
      <c r="B110" s="26">
        <v>1</v>
      </c>
      <c r="C110" s="516">
        <v>13647.75</v>
      </c>
      <c r="D110" s="516"/>
      <c r="E110" s="516"/>
      <c r="F110" s="231">
        <f>B110*C110</f>
        <v>13647.75</v>
      </c>
      <c r="G110" s="232"/>
      <c r="H110" s="227"/>
      <c r="I110" s="227"/>
      <c r="J110" s="227"/>
      <c r="K110" s="233"/>
      <c r="L110" s="231"/>
      <c r="M110" s="234"/>
      <c r="N110" s="515"/>
      <c r="O110" s="516"/>
      <c r="P110" s="516"/>
      <c r="Q110" s="516"/>
      <c r="R110" s="516"/>
      <c r="S110" s="516"/>
      <c r="T110" s="517"/>
      <c r="U110" s="516"/>
      <c r="V110" s="231"/>
      <c r="W110" s="517"/>
    </row>
    <row r="111" spans="1:23" s="35" customFormat="1" ht="18.75" customHeight="1">
      <c r="A111" s="626" t="s">
        <v>229</v>
      </c>
      <c r="B111" s="26">
        <v>1</v>
      </c>
      <c r="C111" s="516">
        <v>27280</v>
      </c>
      <c r="D111" s="516"/>
      <c r="E111" s="516"/>
      <c r="F111" s="231">
        <f>B111*C111</f>
        <v>27280</v>
      </c>
      <c r="G111" s="232"/>
      <c r="H111" s="227"/>
      <c r="I111" s="227"/>
      <c r="J111" s="227"/>
      <c r="K111" s="233"/>
      <c r="L111" s="231"/>
      <c r="M111" s="234"/>
      <c r="N111" s="515"/>
      <c r="O111" s="516"/>
      <c r="P111" s="516"/>
      <c r="Q111" s="516"/>
      <c r="R111" s="516"/>
      <c r="S111" s="516"/>
      <c r="T111" s="517"/>
      <c r="U111" s="516"/>
      <c r="V111" s="231"/>
      <c r="W111" s="517"/>
    </row>
    <row r="112" spans="1:104" s="187" customFormat="1" ht="18">
      <c r="A112" s="479" t="s">
        <v>230</v>
      </c>
      <c r="B112" s="26">
        <v>7</v>
      </c>
      <c r="C112" s="516">
        <v>1500</v>
      </c>
      <c r="D112" s="516"/>
      <c r="E112" s="516"/>
      <c r="F112" s="231">
        <f>B112*C112</f>
        <v>10500</v>
      </c>
      <c r="G112" s="232"/>
      <c r="H112" s="227"/>
      <c r="I112" s="227"/>
      <c r="J112" s="227"/>
      <c r="K112" s="233"/>
      <c r="L112" s="442"/>
      <c r="M112" s="234"/>
      <c r="N112" s="515"/>
      <c r="O112" s="516"/>
      <c r="P112" s="516"/>
      <c r="Q112" s="516"/>
      <c r="R112" s="516"/>
      <c r="S112" s="516"/>
      <c r="T112" s="517"/>
      <c r="U112" s="516"/>
      <c r="V112" s="442"/>
      <c r="W112" s="517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</row>
    <row r="113" spans="1:23" s="35" customFormat="1" ht="35.25" customHeight="1" thickBot="1">
      <c r="A113" s="154" t="s">
        <v>31</v>
      </c>
      <c r="B113" s="547"/>
      <c r="C113" s="547"/>
      <c r="D113" s="547"/>
      <c r="E113" s="547"/>
      <c r="F113" s="901">
        <f>SUM(F110:F112)</f>
        <v>51427.75</v>
      </c>
      <c r="G113" s="146"/>
      <c r="H113" s="147"/>
      <c r="I113" s="147"/>
      <c r="J113" s="147"/>
      <c r="K113" s="88"/>
      <c r="L113" s="444">
        <f>F113</f>
        <v>51427.75</v>
      </c>
      <c r="M113" s="148">
        <v>9953.76</v>
      </c>
      <c r="N113" s="412"/>
      <c r="O113" s="91"/>
      <c r="P113" s="91"/>
      <c r="Q113" s="91"/>
      <c r="R113" s="91"/>
      <c r="S113" s="91"/>
      <c r="T113" s="92"/>
      <c r="U113" s="91"/>
      <c r="V113" s="444"/>
      <c r="W113" s="92"/>
    </row>
    <row r="114" spans="1:23" ht="29.25" customHeight="1">
      <c r="A114" s="336" t="s">
        <v>153</v>
      </c>
      <c r="B114" s="691" t="s">
        <v>206</v>
      </c>
      <c r="C114" s="692" t="s">
        <v>329</v>
      </c>
      <c r="D114" s="612"/>
      <c r="E114" s="548"/>
      <c r="F114" s="375" t="s">
        <v>97</v>
      </c>
      <c r="G114" s="337"/>
      <c r="H114" s="338"/>
      <c r="I114" s="338"/>
      <c r="J114" s="338"/>
      <c r="K114" s="339" t="s">
        <v>98</v>
      </c>
      <c r="L114" s="455"/>
      <c r="M114" s="340"/>
      <c r="N114" s="413"/>
      <c r="O114" s="341"/>
      <c r="P114" s="341"/>
      <c r="Q114" s="341"/>
      <c r="R114" s="341"/>
      <c r="S114" s="341"/>
      <c r="T114" s="342"/>
      <c r="U114" s="341"/>
      <c r="V114" s="455"/>
      <c r="W114" s="342"/>
    </row>
    <row r="115" spans="1:149" ht="18" customHeight="1">
      <c r="A115" s="364" t="s">
        <v>231</v>
      </c>
      <c r="B115" s="539"/>
      <c r="C115" s="539"/>
      <c r="D115" s="539"/>
      <c r="E115" s="539"/>
      <c r="F115" s="208"/>
      <c r="G115" s="273"/>
      <c r="H115" s="207"/>
      <c r="I115" s="207"/>
      <c r="J115" s="207"/>
      <c r="K115" s="217"/>
      <c r="L115" s="468"/>
      <c r="M115" s="274"/>
      <c r="N115" s="260"/>
      <c r="O115" s="205"/>
      <c r="P115" s="205"/>
      <c r="Q115" s="205"/>
      <c r="R115" s="205"/>
      <c r="S115" s="205"/>
      <c r="T115" s="205"/>
      <c r="U115" s="205"/>
      <c r="V115" s="205"/>
      <c r="W115" s="206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</row>
    <row r="116" spans="1:149" ht="15" customHeight="1">
      <c r="A116" s="272"/>
      <c r="B116" s="539"/>
      <c r="C116" s="539"/>
      <c r="D116" s="539"/>
      <c r="E116" s="539"/>
      <c r="F116" s="208"/>
      <c r="G116" s="273"/>
      <c r="H116" s="207"/>
      <c r="I116" s="207"/>
      <c r="J116" s="207"/>
      <c r="K116" s="217"/>
      <c r="L116" s="468"/>
      <c r="M116" s="274"/>
      <c r="N116" s="260"/>
      <c r="O116" s="205"/>
      <c r="P116" s="205"/>
      <c r="Q116" s="205"/>
      <c r="R116" s="205"/>
      <c r="S116" s="205"/>
      <c r="T116" s="205"/>
      <c r="U116" s="205"/>
      <c r="V116" s="205"/>
      <c r="W116" s="206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</row>
    <row r="117" spans="1:149" ht="14.25" customHeight="1">
      <c r="A117" s="272"/>
      <c r="B117" s="539"/>
      <c r="C117" s="539"/>
      <c r="D117" s="539"/>
      <c r="E117" s="539"/>
      <c r="F117" s="208"/>
      <c r="G117" s="273"/>
      <c r="H117" s="207"/>
      <c r="I117" s="207"/>
      <c r="J117" s="207"/>
      <c r="K117" s="217"/>
      <c r="L117" s="468"/>
      <c r="M117" s="274"/>
      <c r="N117" s="260"/>
      <c r="O117" s="205"/>
      <c r="P117" s="205"/>
      <c r="Q117" s="205"/>
      <c r="R117" s="205"/>
      <c r="S117" s="205"/>
      <c r="T117" s="205"/>
      <c r="U117" s="205"/>
      <c r="V117" s="205"/>
      <c r="W117" s="206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</row>
    <row r="118" spans="1:149" ht="24.75" customHeight="1" thickBot="1">
      <c r="A118" s="364" t="s">
        <v>232</v>
      </c>
      <c r="B118" s="539"/>
      <c r="C118" s="539"/>
      <c r="D118" s="539"/>
      <c r="E118" s="539"/>
      <c r="F118" s="208"/>
      <c r="G118" s="273"/>
      <c r="H118" s="207"/>
      <c r="I118" s="207"/>
      <c r="J118" s="207"/>
      <c r="K118" s="217"/>
      <c r="L118" s="468"/>
      <c r="M118" s="274"/>
      <c r="N118" s="260"/>
      <c r="O118" s="205"/>
      <c r="P118" s="205"/>
      <c r="Q118" s="205"/>
      <c r="R118" s="205"/>
      <c r="S118" s="205"/>
      <c r="T118" s="205"/>
      <c r="U118" s="205"/>
      <c r="V118" s="205"/>
      <c r="W118" s="206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</row>
    <row r="119" spans="1:149" ht="34.5" customHeight="1">
      <c r="A119" s="488" t="s">
        <v>258</v>
      </c>
      <c r="B119" s="516">
        <v>1</v>
      </c>
      <c r="C119" s="516">
        <v>500</v>
      </c>
      <c r="D119" s="516"/>
      <c r="E119" s="516"/>
      <c r="F119" s="634">
        <f>B119*C119</f>
        <v>500</v>
      </c>
      <c r="G119" s="232"/>
      <c r="H119" s="227"/>
      <c r="I119" s="227"/>
      <c r="J119" s="227"/>
      <c r="K119" s="233"/>
      <c r="L119" s="442"/>
      <c r="M119" s="234"/>
      <c r="N119" s="515"/>
      <c r="O119" s="516"/>
      <c r="P119" s="516"/>
      <c r="Q119" s="516"/>
      <c r="R119" s="516"/>
      <c r="S119" s="516"/>
      <c r="T119" s="516"/>
      <c r="U119" s="516"/>
      <c r="V119" s="516"/>
      <c r="W119" s="517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</row>
    <row r="120" spans="1:23" ht="24.75" customHeight="1" thickBot="1">
      <c r="A120" s="343" t="s">
        <v>154</v>
      </c>
      <c r="B120" s="549"/>
      <c r="C120" s="549"/>
      <c r="D120" s="549"/>
      <c r="E120" s="549"/>
      <c r="F120" s="376">
        <f>SUM(F115:F119)</f>
        <v>500</v>
      </c>
      <c r="G120" s="344"/>
      <c r="H120" s="345"/>
      <c r="I120" s="345"/>
      <c r="J120" s="345"/>
      <c r="K120" s="346"/>
      <c r="L120" s="376">
        <f>F120</f>
        <v>500</v>
      </c>
      <c r="M120" s="347"/>
      <c r="N120" s="414"/>
      <c r="O120" s="348"/>
      <c r="P120" s="348"/>
      <c r="Q120" s="348"/>
      <c r="R120" s="348"/>
      <c r="S120" s="348"/>
      <c r="T120" s="349"/>
      <c r="U120" s="348"/>
      <c r="V120" s="376"/>
      <c r="W120" s="349"/>
    </row>
    <row r="121" spans="1:23" ht="26.25" thickBot="1">
      <c r="A121" s="350" t="s">
        <v>155</v>
      </c>
      <c r="B121" s="351"/>
      <c r="C121" s="351" t="s">
        <v>179</v>
      </c>
      <c r="D121" s="351" t="s">
        <v>202</v>
      </c>
      <c r="E121" s="351"/>
      <c r="F121" s="377" t="s">
        <v>97</v>
      </c>
      <c r="G121" s="352"/>
      <c r="H121" s="353"/>
      <c r="I121" s="353"/>
      <c r="J121" s="353"/>
      <c r="K121" s="354" t="s">
        <v>98</v>
      </c>
      <c r="L121" s="456"/>
      <c r="M121" s="355"/>
      <c r="N121" s="415"/>
      <c r="O121" s="351"/>
      <c r="P121" s="351"/>
      <c r="Q121" s="351"/>
      <c r="R121" s="351"/>
      <c r="S121" s="351"/>
      <c r="T121" s="356"/>
      <c r="U121" s="351"/>
      <c r="V121" s="456"/>
      <c r="W121" s="356"/>
    </row>
    <row r="122" spans="1:149" ht="15.75" customHeight="1" thickBot="1">
      <c r="A122" s="480" t="s">
        <v>332</v>
      </c>
      <c r="B122" s="516"/>
      <c r="C122" s="516">
        <v>1200</v>
      </c>
      <c r="D122" s="516">
        <v>7</v>
      </c>
      <c r="E122" s="516"/>
      <c r="F122" s="634">
        <f>C122*D122</f>
        <v>8400</v>
      </c>
      <c r="G122" s="232"/>
      <c r="H122" s="227"/>
      <c r="I122" s="227"/>
      <c r="J122" s="227"/>
      <c r="K122" s="233"/>
      <c r="L122" s="442"/>
      <c r="M122" s="234"/>
      <c r="N122" s="515"/>
      <c r="O122" s="516"/>
      <c r="P122" s="516"/>
      <c r="Q122" s="516"/>
      <c r="R122" s="516"/>
      <c r="S122" s="516"/>
      <c r="T122" s="516"/>
      <c r="U122" s="516"/>
      <c r="V122" s="516"/>
      <c r="W122" s="517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</row>
    <row r="123" spans="1:149" ht="15.75" customHeight="1">
      <c r="A123" s="505"/>
      <c r="B123" s="516"/>
      <c r="C123" s="516"/>
      <c r="D123" s="516"/>
      <c r="E123" s="516"/>
      <c r="F123" s="634"/>
      <c r="G123" s="232"/>
      <c r="H123" s="227"/>
      <c r="I123" s="227"/>
      <c r="J123" s="227"/>
      <c r="K123" s="233"/>
      <c r="L123" s="442"/>
      <c r="M123" s="234"/>
      <c r="N123" s="515"/>
      <c r="O123" s="516"/>
      <c r="P123" s="516"/>
      <c r="Q123" s="516"/>
      <c r="R123" s="516"/>
      <c r="S123" s="516"/>
      <c r="T123" s="516"/>
      <c r="U123" s="516"/>
      <c r="V123" s="516"/>
      <c r="W123" s="517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</row>
    <row r="124" spans="1:23" ht="25.5">
      <c r="A124" s="357" t="s">
        <v>156</v>
      </c>
      <c r="B124" s="550"/>
      <c r="C124" s="550"/>
      <c r="D124" s="550"/>
      <c r="E124" s="550"/>
      <c r="F124" s="378">
        <f>SUM(F122:F123)</f>
        <v>8400</v>
      </c>
      <c r="G124" s="358"/>
      <c r="H124" s="359"/>
      <c r="I124" s="359"/>
      <c r="J124" s="359"/>
      <c r="K124" s="360"/>
      <c r="L124" s="457">
        <f>F124</f>
        <v>8400</v>
      </c>
      <c r="M124" s="361">
        <v>1625.06</v>
      </c>
      <c r="N124" s="416"/>
      <c r="O124" s="362"/>
      <c r="P124" s="362"/>
      <c r="Q124" s="362"/>
      <c r="R124" s="362"/>
      <c r="S124" s="362"/>
      <c r="T124" s="363"/>
      <c r="U124" s="362"/>
      <c r="V124" s="457"/>
      <c r="W124" s="363"/>
    </row>
    <row r="125" spans="1:23" ht="24" customHeight="1" thickBot="1">
      <c r="A125" s="275" t="s">
        <v>157</v>
      </c>
      <c r="B125" s="693" t="s">
        <v>206</v>
      </c>
      <c r="C125" s="693" t="s">
        <v>179</v>
      </c>
      <c r="D125" s="551"/>
      <c r="E125" s="551"/>
      <c r="F125" s="379"/>
      <c r="G125" s="392"/>
      <c r="H125" s="276"/>
      <c r="I125" s="276"/>
      <c r="J125" s="276"/>
      <c r="K125" s="393"/>
      <c r="L125" s="458"/>
      <c r="M125" s="424"/>
      <c r="N125" s="417"/>
      <c r="O125" s="277"/>
      <c r="P125" s="277"/>
      <c r="Q125" s="277"/>
      <c r="R125" s="277"/>
      <c r="S125" s="277"/>
      <c r="T125" s="277"/>
      <c r="U125" s="277"/>
      <c r="V125" s="458"/>
      <c r="W125" s="277"/>
    </row>
    <row r="126" spans="1:23" ht="38.25">
      <c r="A126" s="488" t="s">
        <v>233</v>
      </c>
      <c r="B126" s="516">
        <v>1</v>
      </c>
      <c r="C126" s="516">
        <v>800</v>
      </c>
      <c r="D126" s="516"/>
      <c r="E126" s="516"/>
      <c r="F126" s="634">
        <f>B126*C126</f>
        <v>800</v>
      </c>
      <c r="G126" s="232"/>
      <c r="H126" s="227"/>
      <c r="I126" s="227"/>
      <c r="J126" s="227"/>
      <c r="K126" s="233"/>
      <c r="L126" s="442"/>
      <c r="M126" s="234"/>
      <c r="N126" s="400"/>
      <c r="O126" s="210"/>
      <c r="P126" s="210"/>
      <c r="Q126" s="210"/>
      <c r="R126" s="210"/>
      <c r="S126" s="210"/>
      <c r="T126" s="210"/>
      <c r="U126" s="210"/>
      <c r="V126" s="442"/>
      <c r="W126" s="210"/>
    </row>
    <row r="127" spans="1:23" ht="12.75">
      <c r="A127" s="241"/>
      <c r="B127" s="516"/>
      <c r="C127" s="516"/>
      <c r="D127" s="516"/>
      <c r="E127" s="516"/>
      <c r="F127" s="231"/>
      <c r="G127" s="232"/>
      <c r="H127" s="227"/>
      <c r="I127" s="227"/>
      <c r="J127" s="227"/>
      <c r="K127" s="233"/>
      <c r="L127" s="442"/>
      <c r="M127" s="234"/>
      <c r="N127" s="400"/>
      <c r="O127" s="210"/>
      <c r="P127" s="210"/>
      <c r="Q127" s="210"/>
      <c r="R127" s="210"/>
      <c r="S127" s="210"/>
      <c r="T127" s="210"/>
      <c r="U127" s="210"/>
      <c r="V127" s="442"/>
      <c r="W127" s="210"/>
    </row>
    <row r="128" spans="1:23" ht="19.5" customHeight="1">
      <c r="A128" s="275" t="s">
        <v>158</v>
      </c>
      <c r="B128" s="551"/>
      <c r="C128" s="551"/>
      <c r="D128" s="551"/>
      <c r="E128" s="551"/>
      <c r="F128" s="379">
        <f>SUM(F126:F127)</f>
        <v>800</v>
      </c>
      <c r="G128" s="392"/>
      <c r="H128" s="276"/>
      <c r="I128" s="276"/>
      <c r="J128" s="276"/>
      <c r="K128" s="393"/>
      <c r="L128" s="458">
        <f>F128</f>
        <v>800</v>
      </c>
      <c r="M128" s="424"/>
      <c r="N128" s="417"/>
      <c r="O128" s="277"/>
      <c r="P128" s="277"/>
      <c r="Q128" s="277"/>
      <c r="R128" s="277"/>
      <c r="S128" s="277"/>
      <c r="T128" s="277"/>
      <c r="U128" s="277"/>
      <c r="V128" s="458"/>
      <c r="W128" s="277"/>
    </row>
    <row r="129" spans="1:13" ht="13.5" thickBot="1">
      <c r="A129" s="552"/>
      <c r="B129" s="35"/>
      <c r="C129" s="35"/>
      <c r="D129" s="35"/>
      <c r="E129" s="35"/>
      <c r="F129" s="35"/>
      <c r="G129" s="613"/>
      <c r="H129" s="614"/>
      <c r="I129" s="614"/>
      <c r="J129" s="614"/>
      <c r="K129" s="615"/>
      <c r="L129" s="35"/>
      <c r="M129" s="464"/>
    </row>
    <row r="130" spans="1:23" ht="19.5" customHeight="1" thickBot="1">
      <c r="A130" s="840" t="s">
        <v>320</v>
      </c>
      <c r="B130" s="809"/>
      <c r="C130" s="809"/>
      <c r="D130" s="809"/>
      <c r="E130" s="809"/>
      <c r="F130" s="750">
        <f>F20+F27+F45+F50+F66+F70+F80+F103+F113+F120+F128+F124</f>
        <v>579472.45</v>
      </c>
      <c r="G130" s="771"/>
      <c r="H130" s="771"/>
      <c r="I130" s="771"/>
      <c r="J130" s="771"/>
      <c r="K130" s="771"/>
      <c r="L130" s="750">
        <f>L20+L27+L45+L50+L66+L70+L80+L103+L113+L120+L128+L124</f>
        <v>579472.45</v>
      </c>
      <c r="M130" s="762">
        <f>SUM(M6:M129)</f>
        <v>70186.24</v>
      </c>
      <c r="N130" s="555"/>
      <c r="O130" s="555"/>
      <c r="P130" s="555"/>
      <c r="Q130" s="555"/>
      <c r="R130" s="555"/>
      <c r="S130" s="555"/>
      <c r="T130" s="556"/>
      <c r="U130" s="683">
        <f>L130</f>
        <v>579472.45</v>
      </c>
      <c r="V130" s="620"/>
      <c r="W130" s="556"/>
    </row>
    <row r="131" spans="1:13" ht="18.75" thickBot="1">
      <c r="A131" s="552"/>
      <c r="B131" s="35"/>
      <c r="C131" s="35"/>
      <c r="D131" s="35"/>
      <c r="E131" s="35"/>
      <c r="F131" s="757"/>
      <c r="G131" s="757"/>
      <c r="H131" s="757"/>
      <c r="I131" s="757"/>
      <c r="J131" s="757"/>
      <c r="K131" s="757"/>
      <c r="L131" s="757"/>
      <c r="M131" s="763"/>
    </row>
    <row r="132" spans="1:23" ht="19.5" thickBot="1">
      <c r="A132" s="795" t="s">
        <v>321</v>
      </c>
      <c r="B132" s="796"/>
      <c r="C132" s="796"/>
      <c r="D132" s="796"/>
      <c r="E132" s="797"/>
      <c r="F132" s="772">
        <v>0</v>
      </c>
      <c r="G132" s="773"/>
      <c r="H132" s="773"/>
      <c r="I132" s="773"/>
      <c r="J132" s="773"/>
      <c r="K132" s="773"/>
      <c r="L132" s="764"/>
      <c r="M132" s="765"/>
      <c r="N132" s="184"/>
      <c r="O132" s="184"/>
      <c r="P132" s="184"/>
      <c r="Q132" s="184"/>
      <c r="R132" s="184"/>
      <c r="S132" s="184"/>
      <c r="T132" s="185"/>
      <c r="U132" s="184"/>
      <c r="V132" s="460"/>
      <c r="W132" s="185"/>
    </row>
    <row r="133" spans="1:13" ht="18.75" thickBot="1">
      <c r="A133" s="552"/>
      <c r="B133" s="35"/>
      <c r="C133" s="35"/>
      <c r="D133" s="35"/>
      <c r="E133" s="35"/>
      <c r="F133" s="757"/>
      <c r="G133" s="757"/>
      <c r="H133" s="757"/>
      <c r="I133" s="757"/>
      <c r="J133" s="757"/>
      <c r="K133" s="757"/>
      <c r="L133" s="757"/>
      <c r="M133" s="763"/>
    </row>
    <row r="134" spans="1:23" ht="18.75" thickBot="1">
      <c r="A134" s="795" t="s">
        <v>322</v>
      </c>
      <c r="B134" s="796"/>
      <c r="C134" s="796"/>
      <c r="D134" s="796"/>
      <c r="E134" s="797"/>
      <c r="F134" s="766">
        <f>M130</f>
        <v>70186.24</v>
      </c>
      <c r="G134" s="773"/>
      <c r="H134" s="773"/>
      <c r="I134" s="773"/>
      <c r="J134" s="773"/>
      <c r="K134" s="773"/>
      <c r="L134" s="766">
        <f>M130</f>
        <v>70186.24</v>
      </c>
      <c r="M134" s="765"/>
      <c r="N134" s="184"/>
      <c r="O134" s="184"/>
      <c r="P134" s="184"/>
      <c r="Q134" s="184"/>
      <c r="R134" s="184"/>
      <c r="S134" s="184"/>
      <c r="T134" s="185"/>
      <c r="U134" s="184"/>
      <c r="V134" s="460"/>
      <c r="W134" s="185"/>
    </row>
    <row r="135" spans="1:13" ht="18.75" thickBot="1">
      <c r="A135" s="107"/>
      <c r="B135" s="35"/>
      <c r="C135" s="35"/>
      <c r="D135" s="35"/>
      <c r="E135" s="35"/>
      <c r="F135" s="757"/>
      <c r="G135" s="757"/>
      <c r="H135" s="757"/>
      <c r="I135" s="757"/>
      <c r="J135" s="757"/>
      <c r="K135" s="757"/>
      <c r="L135" s="757"/>
      <c r="M135" s="763"/>
    </row>
    <row r="136" spans="1:22" ht="18.75" customHeight="1" thickBot="1">
      <c r="A136" s="831" t="s">
        <v>168</v>
      </c>
      <c r="B136" s="831"/>
      <c r="C136" s="831"/>
      <c r="D136" s="831"/>
      <c r="E136" s="832"/>
      <c r="F136" s="760">
        <f>F130*2/100</f>
        <v>11589.448999999999</v>
      </c>
      <c r="G136" s="774"/>
      <c r="H136" s="775"/>
      <c r="I136" s="775"/>
      <c r="J136" s="776"/>
      <c r="K136" s="765"/>
      <c r="L136" s="767">
        <f>F136</f>
        <v>11589.448999999999</v>
      </c>
      <c r="M136" s="781"/>
      <c r="V136" s="616"/>
    </row>
    <row r="137" spans="1:13" ht="18.75" thickBot="1">
      <c r="A137" s="77"/>
      <c r="B137" s="77"/>
      <c r="C137" s="77"/>
      <c r="D137" s="77"/>
      <c r="E137" s="77"/>
      <c r="F137" s="757"/>
      <c r="G137" s="757"/>
      <c r="H137" s="757"/>
      <c r="I137" s="757"/>
      <c r="J137" s="757"/>
      <c r="K137" s="757"/>
      <c r="L137" s="768"/>
      <c r="M137" s="763"/>
    </row>
    <row r="138" spans="1:22" ht="18.75" customHeight="1" thickBot="1">
      <c r="A138" s="833" t="s">
        <v>323</v>
      </c>
      <c r="B138" s="798"/>
      <c r="C138" s="798"/>
      <c r="D138" s="798"/>
      <c r="E138" s="799"/>
      <c r="F138" s="777">
        <f>F130-F136</f>
        <v>567883.0009999999</v>
      </c>
      <c r="G138" s="774"/>
      <c r="H138" s="775"/>
      <c r="I138" s="775"/>
      <c r="J138" s="776"/>
      <c r="K138" s="765"/>
      <c r="L138" s="769">
        <f>L130-F136</f>
        <v>567883.0009999999</v>
      </c>
      <c r="M138" s="781"/>
      <c r="V138" s="616"/>
    </row>
    <row r="139" spans="1:23" ht="18">
      <c r="A139" s="794" t="s">
        <v>89</v>
      </c>
      <c r="B139" s="794"/>
      <c r="C139" s="794"/>
      <c r="D139" s="794"/>
      <c r="E139" s="794"/>
      <c r="F139" s="770">
        <v>0</v>
      </c>
      <c r="G139" s="778"/>
      <c r="H139" s="778"/>
      <c r="I139" s="778"/>
      <c r="J139" s="778"/>
      <c r="K139" s="779"/>
      <c r="L139" s="770">
        <v>0</v>
      </c>
      <c r="M139" s="783"/>
      <c r="N139" s="463"/>
      <c r="O139" s="189"/>
      <c r="P139" s="189"/>
      <c r="Q139" s="189"/>
      <c r="R139" s="189"/>
      <c r="S139" s="189"/>
      <c r="T139" s="189"/>
      <c r="U139" s="189"/>
      <c r="V139" s="617"/>
      <c r="W139" s="189"/>
    </row>
    <row r="140" spans="1:23" ht="18">
      <c r="A140" s="794" t="s">
        <v>90</v>
      </c>
      <c r="B140" s="794"/>
      <c r="C140" s="794"/>
      <c r="D140" s="794"/>
      <c r="E140" s="794"/>
      <c r="F140" s="778">
        <v>0</v>
      </c>
      <c r="G140" s="778"/>
      <c r="H140" s="778"/>
      <c r="I140" s="778"/>
      <c r="J140" s="778"/>
      <c r="K140" s="778"/>
      <c r="L140" s="780"/>
      <c r="M140" s="784"/>
      <c r="N140" s="463"/>
      <c r="O140" s="189"/>
      <c r="P140" s="189"/>
      <c r="Q140" s="189"/>
      <c r="R140" s="189"/>
      <c r="S140" s="189"/>
      <c r="T140" s="189"/>
      <c r="U140" s="189"/>
      <c r="V140" s="618"/>
      <c r="W140" s="189"/>
    </row>
    <row r="141" spans="1:23" ht="18">
      <c r="A141" s="794" t="s">
        <v>91</v>
      </c>
      <c r="B141" s="794"/>
      <c r="C141" s="794"/>
      <c r="D141" s="794"/>
      <c r="E141" s="794"/>
      <c r="F141" s="778">
        <v>0</v>
      </c>
      <c r="G141" s="778"/>
      <c r="H141" s="778"/>
      <c r="I141" s="778"/>
      <c r="J141" s="778"/>
      <c r="K141" s="778"/>
      <c r="L141" s="780"/>
      <c r="M141" s="784"/>
      <c r="N141" s="463"/>
      <c r="O141" s="189"/>
      <c r="P141" s="189"/>
      <c r="Q141" s="189"/>
      <c r="R141" s="189"/>
      <c r="S141" s="189"/>
      <c r="T141" s="189"/>
      <c r="U141" s="189"/>
      <c r="V141" s="618"/>
      <c r="W141" s="189"/>
    </row>
    <row r="142" spans="1:23" ht="18">
      <c r="A142" s="830" t="s">
        <v>189</v>
      </c>
      <c r="B142" s="794"/>
      <c r="C142" s="794"/>
      <c r="D142" s="794"/>
      <c r="E142" s="794"/>
      <c r="F142" s="778">
        <v>0</v>
      </c>
      <c r="G142" s="778"/>
      <c r="H142" s="778"/>
      <c r="I142" s="778"/>
      <c r="J142" s="778"/>
      <c r="K142" s="778"/>
      <c r="L142" s="780"/>
      <c r="M142" s="784"/>
      <c r="N142" s="463"/>
      <c r="O142" s="189"/>
      <c r="P142" s="189"/>
      <c r="Q142" s="189"/>
      <c r="R142" s="189"/>
      <c r="S142" s="189"/>
      <c r="T142" s="189"/>
      <c r="U142" s="189"/>
      <c r="V142" s="618"/>
      <c r="W142" s="189"/>
    </row>
    <row r="143" spans="1:23" ht="18">
      <c r="A143" s="830" t="s">
        <v>315</v>
      </c>
      <c r="B143" s="794"/>
      <c r="C143" s="794"/>
      <c r="D143" s="794"/>
      <c r="E143" s="794"/>
      <c r="F143" s="785">
        <f>F130</f>
        <v>579472.45</v>
      </c>
      <c r="G143" s="778"/>
      <c r="H143" s="778"/>
      <c r="I143" s="778"/>
      <c r="J143" s="778"/>
      <c r="K143" s="778"/>
      <c r="L143" s="786">
        <f>L130</f>
        <v>579472.45</v>
      </c>
      <c r="M143" s="784"/>
      <c r="N143" s="463"/>
      <c r="O143" s="189"/>
      <c r="P143" s="189"/>
      <c r="Q143" s="189"/>
      <c r="R143" s="189"/>
      <c r="S143" s="189"/>
      <c r="T143" s="189"/>
      <c r="U143" s="189"/>
      <c r="V143" s="618"/>
      <c r="W143" s="189"/>
    </row>
  </sheetData>
  <sheetProtection/>
  <mergeCells count="18">
    <mergeCell ref="A143:E143"/>
    <mergeCell ref="A2:K2"/>
    <mergeCell ref="N3:W3"/>
    <mergeCell ref="A5:E5"/>
    <mergeCell ref="G5:K5"/>
    <mergeCell ref="B3:F3"/>
    <mergeCell ref="G3:K3"/>
    <mergeCell ref="L3:L4"/>
    <mergeCell ref="A130:E130"/>
    <mergeCell ref="A132:E132"/>
    <mergeCell ref="M3:M5"/>
    <mergeCell ref="A142:E142"/>
    <mergeCell ref="A140:E140"/>
    <mergeCell ref="A141:E141"/>
    <mergeCell ref="A134:E134"/>
    <mergeCell ref="A136:E136"/>
    <mergeCell ref="A138:E138"/>
    <mergeCell ref="A139:E139"/>
  </mergeCells>
  <printOptions/>
  <pageMargins left="0.75" right="0.75" top="1" bottom="1" header="0.5" footer="0.5"/>
  <pageSetup horizontalDpi="300" verticalDpi="3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S164"/>
  <sheetViews>
    <sheetView view="pageBreakPreview" zoomScale="85" zoomScaleSheetLayoutView="85" zoomScalePageLayoutView="0" workbookViewId="0" topLeftCell="A1">
      <pane ySplit="4" topLeftCell="BM23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1" max="1" width="41.28125" style="499" customWidth="1"/>
    <col min="2" max="2" width="17.8515625" style="26" customWidth="1"/>
    <col min="3" max="3" width="19.140625" style="26" customWidth="1"/>
    <col min="4" max="4" width="18.421875" style="26" customWidth="1"/>
    <col min="5" max="5" width="12.140625" style="26" customWidth="1"/>
    <col min="6" max="6" width="16.421875" style="26" customWidth="1"/>
    <col min="7" max="7" width="17.7109375" style="26" customWidth="1"/>
    <col min="8" max="8" width="19.00390625" style="26" customWidth="1"/>
    <col min="9" max="9" width="13.28125" style="26" customWidth="1"/>
    <col min="10" max="10" width="10.140625" style="26" customWidth="1"/>
    <col min="11" max="11" width="11.140625" style="26" bestFit="1" customWidth="1"/>
    <col min="12" max="12" width="17.57421875" style="26" customWidth="1"/>
    <col min="13" max="13" width="18.57421875" style="26" customWidth="1"/>
    <col min="14" max="14" width="13.140625" style="35" customWidth="1"/>
    <col min="15" max="15" width="14.57421875" style="35" customWidth="1"/>
    <col min="16" max="16" width="12.57421875" style="35" customWidth="1"/>
    <col min="17" max="17" width="12.7109375" style="35" customWidth="1"/>
    <col min="18" max="22" width="13.140625" style="35" customWidth="1"/>
    <col min="23" max="23" width="12.57421875" style="35" customWidth="1"/>
    <col min="24" max="104" width="9.140625" style="35" customWidth="1"/>
    <col min="105" max="16384" width="9.140625" style="26" customWidth="1"/>
  </cols>
  <sheetData>
    <row r="2" spans="1:13" ht="43.5" customHeight="1" thickBot="1">
      <c r="A2" s="805" t="s">
        <v>169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36"/>
      <c r="M2" s="36"/>
    </row>
    <row r="3" spans="2:118" ht="19.5" customHeight="1" thickTop="1">
      <c r="B3" s="802" t="s">
        <v>92</v>
      </c>
      <c r="C3" s="800"/>
      <c r="D3" s="800"/>
      <c r="E3" s="800"/>
      <c r="F3" s="800"/>
      <c r="G3" s="802" t="s">
        <v>93</v>
      </c>
      <c r="H3" s="800"/>
      <c r="I3" s="800"/>
      <c r="J3" s="800"/>
      <c r="K3" s="800"/>
      <c r="L3" s="835" t="s">
        <v>94</v>
      </c>
      <c r="M3" s="828" t="s">
        <v>176</v>
      </c>
      <c r="N3" s="800"/>
      <c r="O3" s="837"/>
      <c r="P3" s="837"/>
      <c r="Q3" s="837"/>
      <c r="R3" s="837"/>
      <c r="S3" s="837"/>
      <c r="T3" s="837"/>
      <c r="U3" s="837"/>
      <c r="V3" s="837"/>
      <c r="W3" s="838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</row>
    <row r="4" spans="1:118" ht="13.5" customHeight="1" thickBot="1">
      <c r="A4" s="500"/>
      <c r="B4" s="35"/>
      <c r="C4" s="35"/>
      <c r="D4" s="35"/>
      <c r="E4" s="35"/>
      <c r="F4" s="501"/>
      <c r="G4" s="35"/>
      <c r="H4" s="35"/>
      <c r="I4" s="35"/>
      <c r="J4" s="35"/>
      <c r="K4" s="35"/>
      <c r="L4" s="836"/>
      <c r="M4" s="829"/>
      <c r="N4" s="461" t="s">
        <v>35</v>
      </c>
      <c r="O4" s="81" t="s">
        <v>36</v>
      </c>
      <c r="P4" s="81" t="s">
        <v>37</v>
      </c>
      <c r="Q4" s="81" t="s">
        <v>38</v>
      </c>
      <c r="R4" s="81" t="s">
        <v>39</v>
      </c>
      <c r="S4" s="81" t="s">
        <v>190</v>
      </c>
      <c r="T4" s="81" t="s">
        <v>191</v>
      </c>
      <c r="U4" s="81" t="s">
        <v>192</v>
      </c>
      <c r="V4" s="81" t="s">
        <v>193</v>
      </c>
      <c r="W4" s="82" t="s">
        <v>194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</row>
    <row r="5" spans="1:118" ht="23.25" customHeight="1" thickBot="1">
      <c r="A5" s="815" t="s">
        <v>167</v>
      </c>
      <c r="B5" s="839"/>
      <c r="C5" s="839"/>
      <c r="D5" s="839"/>
      <c r="E5" s="839"/>
      <c r="F5" s="111"/>
      <c r="G5" s="813" t="s">
        <v>113</v>
      </c>
      <c r="H5" s="839"/>
      <c r="I5" s="839"/>
      <c r="J5" s="839"/>
      <c r="K5" s="839"/>
      <c r="L5" s="459"/>
      <c r="M5" s="829"/>
      <c r="N5" s="502"/>
      <c r="O5" s="503"/>
      <c r="P5" s="503"/>
      <c r="Q5" s="503"/>
      <c r="R5" s="503"/>
      <c r="S5" s="503"/>
      <c r="T5" s="503"/>
      <c r="U5" s="503"/>
      <c r="V5" s="503"/>
      <c r="W5" s="503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</row>
    <row r="6" spans="1:118" ht="54.75" customHeight="1" thickBot="1">
      <c r="A6" s="83" t="s">
        <v>117</v>
      </c>
      <c r="B6" s="48" t="s">
        <v>115</v>
      </c>
      <c r="C6" s="48" t="s">
        <v>114</v>
      </c>
      <c r="D6" s="48"/>
      <c r="E6" s="49"/>
      <c r="F6" s="49" t="s">
        <v>97</v>
      </c>
      <c r="G6" s="50" t="s">
        <v>115</v>
      </c>
      <c r="H6" s="51" t="s">
        <v>114</v>
      </c>
      <c r="I6" s="51"/>
      <c r="J6" s="52"/>
      <c r="K6" s="53" t="s">
        <v>98</v>
      </c>
      <c r="L6" s="466"/>
      <c r="M6" s="173"/>
      <c r="N6" s="394"/>
      <c r="O6" s="174"/>
      <c r="P6" s="174"/>
      <c r="Q6" s="174"/>
      <c r="R6" s="174"/>
      <c r="S6" s="174"/>
      <c r="T6" s="174"/>
      <c r="U6" s="174"/>
      <c r="V6" s="466"/>
      <c r="W6" s="174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</row>
    <row r="7" spans="1:118" ht="24" customHeight="1">
      <c r="A7" s="601"/>
      <c r="B7" s="200"/>
      <c r="C7" s="200"/>
      <c r="D7" s="200"/>
      <c r="E7" s="201"/>
      <c r="F7" s="201"/>
      <c r="G7" s="202"/>
      <c r="H7" s="200"/>
      <c r="I7" s="200"/>
      <c r="J7" s="200"/>
      <c r="K7" s="203"/>
      <c r="L7" s="201"/>
      <c r="M7" s="274"/>
      <c r="N7" s="260"/>
      <c r="O7" s="205"/>
      <c r="P7" s="205"/>
      <c r="Q7" s="205"/>
      <c r="R7" s="205"/>
      <c r="S7" s="205"/>
      <c r="T7" s="206"/>
      <c r="U7" s="205"/>
      <c r="V7" s="201"/>
      <c r="W7" s="206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</row>
    <row r="8" spans="1:118" ht="24" customHeight="1">
      <c r="A8" s="602"/>
      <c r="B8" s="207"/>
      <c r="C8" s="207"/>
      <c r="D8" s="207"/>
      <c r="E8" s="208"/>
      <c r="F8" s="208"/>
      <c r="G8" s="209"/>
      <c r="H8" s="210"/>
      <c r="I8" s="210"/>
      <c r="J8" s="210"/>
      <c r="K8" s="211"/>
      <c r="L8" s="208"/>
      <c r="M8" s="274"/>
      <c r="N8" s="260"/>
      <c r="O8" s="205"/>
      <c r="P8" s="205"/>
      <c r="Q8" s="205"/>
      <c r="R8" s="205"/>
      <c r="S8" s="205"/>
      <c r="T8" s="206"/>
      <c r="U8" s="205"/>
      <c r="V8" s="208"/>
      <c r="W8" s="206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</row>
    <row r="9" spans="1:118" ht="25.5" customHeight="1" thickBot="1">
      <c r="A9" s="504" t="s">
        <v>116</v>
      </c>
      <c r="B9" s="48"/>
      <c r="C9" s="48"/>
      <c r="D9" s="48"/>
      <c r="E9" s="49"/>
      <c r="F9" s="366">
        <f>SUM(F7:F8)</f>
        <v>0</v>
      </c>
      <c r="G9" s="242"/>
      <c r="H9" s="243"/>
      <c r="I9" s="243"/>
      <c r="J9" s="243"/>
      <c r="K9" s="244">
        <f>SUM(K7:K8)</f>
        <v>0</v>
      </c>
      <c r="L9" s="366">
        <f>SUM(L7:L8)</f>
        <v>0</v>
      </c>
      <c r="M9" s="467"/>
      <c r="N9" s="395"/>
      <c r="O9" s="245"/>
      <c r="P9" s="245"/>
      <c r="Q9" s="245"/>
      <c r="R9" s="245"/>
      <c r="S9" s="245"/>
      <c r="T9" s="246"/>
      <c r="U9" s="245"/>
      <c r="V9" s="366"/>
      <c r="W9" s="246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</row>
    <row r="10" spans="1:118" ht="24.75" customHeight="1">
      <c r="A10" s="257" t="s">
        <v>118</v>
      </c>
      <c r="B10" s="250"/>
      <c r="C10" s="250"/>
      <c r="D10" s="250"/>
      <c r="E10" s="250"/>
      <c r="F10" s="367"/>
      <c r="G10" s="380"/>
      <c r="H10" s="251"/>
      <c r="I10" s="251"/>
      <c r="J10" s="251"/>
      <c r="K10" s="381"/>
      <c r="L10" s="445"/>
      <c r="M10" s="418"/>
      <c r="N10" s="396"/>
      <c r="O10" s="252"/>
      <c r="P10" s="252"/>
      <c r="Q10" s="252"/>
      <c r="R10" s="252"/>
      <c r="S10" s="252"/>
      <c r="T10" s="252"/>
      <c r="U10" s="252"/>
      <c r="V10" s="445"/>
      <c r="W10" s="252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</row>
    <row r="11" spans="1:118" ht="28.5" customHeight="1">
      <c r="A11" s="255" t="s">
        <v>119</v>
      </c>
      <c r="B11" s="365" t="s">
        <v>160</v>
      </c>
      <c r="C11" s="365" t="s">
        <v>161</v>
      </c>
      <c r="D11" s="253"/>
      <c r="E11" s="253"/>
      <c r="F11" s="368"/>
      <c r="G11" s="382" t="s">
        <v>160</v>
      </c>
      <c r="H11" s="365" t="s">
        <v>162</v>
      </c>
      <c r="I11" s="254"/>
      <c r="J11" s="254"/>
      <c r="K11" s="383"/>
      <c r="L11" s="446"/>
      <c r="M11" s="419"/>
      <c r="N11" s="397"/>
      <c r="O11" s="176"/>
      <c r="P11" s="176"/>
      <c r="Q11" s="176"/>
      <c r="R11" s="176"/>
      <c r="S11" s="176"/>
      <c r="T11" s="176"/>
      <c r="U11" s="176"/>
      <c r="V11" s="446"/>
      <c r="W11" s="176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</row>
    <row r="12" spans="1:118" ht="44.25" customHeight="1" thickBot="1">
      <c r="A12" s="256" t="s">
        <v>120</v>
      </c>
      <c r="B12" s="210"/>
      <c r="C12" s="210"/>
      <c r="D12" s="210"/>
      <c r="E12" s="210"/>
      <c r="F12" s="369"/>
      <c r="G12" s="384"/>
      <c r="H12" s="249"/>
      <c r="I12" s="249"/>
      <c r="J12" s="249"/>
      <c r="K12" s="385"/>
      <c r="L12" s="369"/>
      <c r="M12" s="420"/>
      <c r="N12" s="398"/>
      <c r="O12" s="214"/>
      <c r="P12" s="214"/>
      <c r="Q12" s="214"/>
      <c r="R12" s="214"/>
      <c r="S12" s="214"/>
      <c r="T12" s="214"/>
      <c r="U12" s="214"/>
      <c r="V12" s="369"/>
      <c r="W12" s="214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</row>
    <row r="13" spans="1:118" ht="24" customHeight="1" thickBot="1">
      <c r="A13" s="469" t="s">
        <v>211</v>
      </c>
      <c r="B13" s="489">
        <v>3000</v>
      </c>
      <c r="C13" s="489">
        <v>7</v>
      </c>
      <c r="D13" s="489"/>
      <c r="E13" s="489"/>
      <c r="F13" s="634">
        <f>B13*C13</f>
        <v>21000</v>
      </c>
      <c r="G13" s="384"/>
      <c r="H13" s="249"/>
      <c r="I13" s="249"/>
      <c r="J13" s="249"/>
      <c r="K13" s="385"/>
      <c r="L13" s="369">
        <f>F13</f>
        <v>21000</v>
      </c>
      <c r="M13" s="420"/>
      <c r="N13" s="398"/>
      <c r="O13" s="214"/>
      <c r="P13" s="214"/>
      <c r="Q13" s="214"/>
      <c r="R13" s="214"/>
      <c r="S13" s="214"/>
      <c r="T13" s="214"/>
      <c r="U13" s="214"/>
      <c r="V13" s="369"/>
      <c r="W13" s="214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</row>
    <row r="14" spans="1:118" ht="24" customHeight="1" thickBot="1">
      <c r="A14" s="635" t="s">
        <v>212</v>
      </c>
      <c r="B14" s="489">
        <v>3000</v>
      </c>
      <c r="C14" s="489">
        <v>7</v>
      </c>
      <c r="D14" s="489"/>
      <c r="E14" s="489"/>
      <c r="F14" s="634">
        <f>B14*C14</f>
        <v>21000</v>
      </c>
      <c r="G14" s="384"/>
      <c r="H14" s="249"/>
      <c r="I14" s="249"/>
      <c r="J14" s="249"/>
      <c r="K14" s="385"/>
      <c r="L14" s="369">
        <f>F14</f>
        <v>21000</v>
      </c>
      <c r="M14" s="420"/>
      <c r="N14" s="398"/>
      <c r="O14" s="214"/>
      <c r="P14" s="214"/>
      <c r="Q14" s="214"/>
      <c r="R14" s="214"/>
      <c r="S14" s="214"/>
      <c r="T14" s="214"/>
      <c r="U14" s="214"/>
      <c r="V14" s="369"/>
      <c r="W14" s="214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1:118" ht="24" customHeight="1" thickBot="1">
      <c r="A15" s="635" t="s">
        <v>213</v>
      </c>
      <c r="B15" s="489">
        <v>3000</v>
      </c>
      <c r="C15" s="489">
        <v>7</v>
      </c>
      <c r="D15" s="489"/>
      <c r="E15" s="489"/>
      <c r="F15" s="634">
        <f>B15*C15</f>
        <v>21000</v>
      </c>
      <c r="G15" s="384"/>
      <c r="H15" s="249"/>
      <c r="I15" s="249"/>
      <c r="J15" s="249"/>
      <c r="K15" s="385"/>
      <c r="L15" s="369">
        <f>F15</f>
        <v>21000</v>
      </c>
      <c r="M15" s="420"/>
      <c r="N15" s="398"/>
      <c r="O15" s="214"/>
      <c r="P15" s="214"/>
      <c r="Q15" s="214"/>
      <c r="R15" s="214"/>
      <c r="S15" s="214"/>
      <c r="T15" s="214"/>
      <c r="U15" s="214"/>
      <c r="V15" s="369"/>
      <c r="W15" s="214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</row>
    <row r="16" spans="1:118" ht="24" customHeight="1">
      <c r="A16" s="635" t="s">
        <v>214</v>
      </c>
      <c r="B16" s="489">
        <v>2073</v>
      </c>
      <c r="C16" s="489">
        <v>7</v>
      </c>
      <c r="D16" s="489"/>
      <c r="E16" s="489"/>
      <c r="F16" s="634">
        <f>B16*C16</f>
        <v>14511</v>
      </c>
      <c r="G16" s="384"/>
      <c r="H16" s="249"/>
      <c r="I16" s="249"/>
      <c r="J16" s="249"/>
      <c r="K16" s="385"/>
      <c r="L16" s="369">
        <f>F16</f>
        <v>14511</v>
      </c>
      <c r="M16" s="420"/>
      <c r="N16" s="398"/>
      <c r="O16" s="214"/>
      <c r="P16" s="214"/>
      <c r="Q16" s="214"/>
      <c r="R16" s="214"/>
      <c r="S16" s="214"/>
      <c r="T16" s="214"/>
      <c r="U16" s="214"/>
      <c r="V16" s="369"/>
      <c r="W16" s="214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1:118" ht="44.25" customHeight="1" thickBot="1">
      <c r="A17" s="256" t="s">
        <v>121</v>
      </c>
      <c r="B17" s="210"/>
      <c r="C17" s="210"/>
      <c r="D17" s="210"/>
      <c r="E17" s="210"/>
      <c r="F17" s="369"/>
      <c r="G17" s="384"/>
      <c r="H17" s="249"/>
      <c r="I17" s="249"/>
      <c r="J17" s="249"/>
      <c r="K17" s="385"/>
      <c r="L17" s="369">
        <f>B17*C17</f>
        <v>0</v>
      </c>
      <c r="M17" s="420"/>
      <c r="N17" s="398"/>
      <c r="O17" s="214"/>
      <c r="P17" s="214"/>
      <c r="Q17" s="214"/>
      <c r="R17" s="214"/>
      <c r="S17" s="214"/>
      <c r="T17" s="214"/>
      <c r="U17" s="214"/>
      <c r="V17" s="369"/>
      <c r="W17" s="214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</row>
    <row r="18" spans="1:118" ht="24" customHeight="1" thickBot="1">
      <c r="A18" s="256" t="s">
        <v>215</v>
      </c>
      <c r="B18" s="489">
        <v>6500</v>
      </c>
      <c r="C18" s="489">
        <v>7</v>
      </c>
      <c r="D18" s="489"/>
      <c r="E18" s="489"/>
      <c r="F18" s="634">
        <f>B18*C18</f>
        <v>45500</v>
      </c>
      <c r="G18" s="384"/>
      <c r="H18" s="249"/>
      <c r="I18" s="249"/>
      <c r="J18" s="249"/>
      <c r="K18" s="385"/>
      <c r="L18" s="369">
        <f>F18</f>
        <v>45500</v>
      </c>
      <c r="M18" s="420"/>
      <c r="N18" s="398"/>
      <c r="O18" s="214"/>
      <c r="P18" s="214"/>
      <c r="Q18" s="214"/>
      <c r="R18" s="214"/>
      <c r="S18" s="214"/>
      <c r="T18" s="214"/>
      <c r="U18" s="214"/>
      <c r="V18" s="369"/>
      <c r="W18" s="214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</row>
    <row r="19" spans="1:118" ht="24" customHeight="1">
      <c r="A19" s="469" t="s">
        <v>216</v>
      </c>
      <c r="B19" s="489">
        <v>1495</v>
      </c>
      <c r="C19" s="489">
        <v>7</v>
      </c>
      <c r="D19" s="489"/>
      <c r="E19" s="489"/>
      <c r="F19" s="634">
        <f>B19*C19</f>
        <v>10465</v>
      </c>
      <c r="G19" s="384"/>
      <c r="H19" s="249"/>
      <c r="I19" s="249"/>
      <c r="J19" s="249"/>
      <c r="K19" s="385"/>
      <c r="L19" s="369">
        <f>F19</f>
        <v>10465</v>
      </c>
      <c r="M19" s="420"/>
      <c r="N19" s="398"/>
      <c r="O19" s="214"/>
      <c r="P19" s="214"/>
      <c r="Q19" s="214"/>
      <c r="R19" s="214"/>
      <c r="S19" s="214"/>
      <c r="T19" s="214"/>
      <c r="U19" s="214"/>
      <c r="V19" s="369"/>
      <c r="W19" s="214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1:118" ht="37.5" customHeight="1">
      <c r="A20" s="278" t="s">
        <v>129</v>
      </c>
      <c r="B20" s="263"/>
      <c r="C20" s="263"/>
      <c r="D20" s="263"/>
      <c r="E20" s="263"/>
      <c r="F20" s="279">
        <f>SUM(F13:F19)</f>
        <v>133476</v>
      </c>
      <c r="G20" s="386"/>
      <c r="H20" s="280"/>
      <c r="I20" s="280"/>
      <c r="J20" s="280"/>
      <c r="K20" s="387"/>
      <c r="L20" s="279">
        <f>SUM(L13:L19)</f>
        <v>133476</v>
      </c>
      <c r="M20" s="421"/>
      <c r="N20" s="281"/>
      <c r="O20" s="262"/>
      <c r="P20" s="262"/>
      <c r="Q20" s="262"/>
      <c r="R20" s="262"/>
      <c r="S20" s="262"/>
      <c r="T20" s="282"/>
      <c r="U20" s="262"/>
      <c r="V20" s="279"/>
      <c r="W20" s="282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</row>
    <row r="21" spans="1:118" ht="51" customHeight="1">
      <c r="A21" s="84" t="s">
        <v>122</v>
      </c>
      <c r="B21" s="61"/>
      <c r="C21" s="62"/>
      <c r="D21" s="63"/>
      <c r="E21" s="63"/>
      <c r="F21" s="64"/>
      <c r="G21" s="65"/>
      <c r="H21" s="62"/>
      <c r="I21" s="62"/>
      <c r="J21" s="62"/>
      <c r="K21" s="66"/>
      <c r="L21" s="447"/>
      <c r="M21" s="247"/>
      <c r="N21" s="399"/>
      <c r="O21" s="61"/>
      <c r="P21" s="61"/>
      <c r="Q21" s="61"/>
      <c r="R21" s="61"/>
      <c r="S21" s="61"/>
      <c r="T21" s="248"/>
      <c r="U21" s="61"/>
      <c r="V21" s="447"/>
      <c r="W21" s="248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1:118" ht="24.75" customHeight="1">
      <c r="A22" s="213" t="s">
        <v>78</v>
      </c>
      <c r="B22" s="214" t="s">
        <v>6</v>
      </c>
      <c r="C22" s="210" t="s">
        <v>7</v>
      </c>
      <c r="D22" s="215" t="s">
        <v>8</v>
      </c>
      <c r="E22" s="215" t="s">
        <v>9</v>
      </c>
      <c r="F22" s="208" t="s">
        <v>97</v>
      </c>
      <c r="G22" s="216" t="s">
        <v>6</v>
      </c>
      <c r="H22" s="210" t="s">
        <v>7</v>
      </c>
      <c r="I22" s="215" t="s">
        <v>8</v>
      </c>
      <c r="J22" s="215" t="s">
        <v>9</v>
      </c>
      <c r="K22" s="217" t="s">
        <v>98</v>
      </c>
      <c r="L22" s="440"/>
      <c r="M22" s="204"/>
      <c r="N22" s="400"/>
      <c r="O22" s="210"/>
      <c r="P22" s="210"/>
      <c r="Q22" s="210"/>
      <c r="R22" s="210"/>
      <c r="S22" s="210"/>
      <c r="T22" s="211"/>
      <c r="U22" s="210"/>
      <c r="V22" s="440"/>
      <c r="W22" s="211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</row>
    <row r="23" spans="1:118" ht="47.25" customHeight="1">
      <c r="A23" s="470" t="s">
        <v>337</v>
      </c>
      <c r="B23" s="506">
        <v>1</v>
      </c>
      <c r="C23" s="507">
        <v>100</v>
      </c>
      <c r="D23" s="508">
        <v>10</v>
      </c>
      <c r="E23" s="509"/>
      <c r="F23" s="510">
        <f>B23*C23*D23</f>
        <v>1000</v>
      </c>
      <c r="G23" s="511"/>
      <c r="H23" s="512"/>
      <c r="I23" s="512"/>
      <c r="J23" s="512"/>
      <c r="K23" s="513"/>
      <c r="L23" s="536">
        <f>F23</f>
        <v>1000</v>
      </c>
      <c r="M23" s="514"/>
      <c r="N23" s="515"/>
      <c r="O23" s="516"/>
      <c r="P23" s="516"/>
      <c r="Q23" s="516"/>
      <c r="R23" s="516"/>
      <c r="S23" s="516"/>
      <c r="T23" s="517"/>
      <c r="U23" s="516"/>
      <c r="V23" s="536"/>
      <c r="W23" s="517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1:118" ht="24" customHeight="1">
      <c r="A24" s="505" t="s">
        <v>123</v>
      </c>
      <c r="B24" s="506"/>
      <c r="C24" s="507"/>
      <c r="D24" s="508"/>
      <c r="E24" s="509"/>
      <c r="F24" s="510">
        <f>B24*C24*D24</f>
        <v>0</v>
      </c>
      <c r="G24" s="511"/>
      <c r="H24" s="512"/>
      <c r="I24" s="512"/>
      <c r="J24" s="512"/>
      <c r="K24" s="513"/>
      <c r="L24" s="536"/>
      <c r="M24" s="514"/>
      <c r="N24" s="515"/>
      <c r="O24" s="516"/>
      <c r="P24" s="516"/>
      <c r="Q24" s="516"/>
      <c r="R24" s="516"/>
      <c r="S24" s="516"/>
      <c r="T24" s="517"/>
      <c r="U24" s="516"/>
      <c r="V24" s="536"/>
      <c r="W24" s="517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1:118" ht="24" customHeight="1">
      <c r="A25" s="532" t="s">
        <v>5</v>
      </c>
      <c r="B25" s="506"/>
      <c r="C25" s="224"/>
      <c r="D25" s="508"/>
      <c r="E25" s="508"/>
      <c r="F25" s="510">
        <f>B25*C25*D25</f>
        <v>0</v>
      </c>
      <c r="G25" s="511"/>
      <c r="H25" s="512"/>
      <c r="I25" s="512"/>
      <c r="J25" s="512"/>
      <c r="K25" s="513"/>
      <c r="L25" s="536"/>
      <c r="M25" s="514"/>
      <c r="N25" s="515"/>
      <c r="O25" s="516"/>
      <c r="P25" s="516"/>
      <c r="Q25" s="516"/>
      <c r="R25" s="516"/>
      <c r="S25" s="516"/>
      <c r="T25" s="517"/>
      <c r="U25" s="516"/>
      <c r="V25" s="536"/>
      <c r="W25" s="517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1:118" ht="24" customHeight="1">
      <c r="A26" s="505" t="s">
        <v>34</v>
      </c>
      <c r="B26" s="506"/>
      <c r="C26" s="224"/>
      <c r="D26" s="508"/>
      <c r="E26" s="508"/>
      <c r="F26" s="510">
        <f>B26*C26*D26</f>
        <v>0</v>
      </c>
      <c r="G26" s="511"/>
      <c r="H26" s="512"/>
      <c r="I26" s="512"/>
      <c r="J26" s="512"/>
      <c r="K26" s="513"/>
      <c r="L26" s="536"/>
      <c r="M26" s="514"/>
      <c r="N26" s="515"/>
      <c r="O26" s="516"/>
      <c r="P26" s="516"/>
      <c r="Q26" s="516"/>
      <c r="R26" s="516"/>
      <c r="S26" s="516"/>
      <c r="T26" s="517"/>
      <c r="U26" s="516"/>
      <c r="V26" s="536"/>
      <c r="W26" s="517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1:118" ht="25.5">
      <c r="A27" s="264" t="s">
        <v>124</v>
      </c>
      <c r="B27" s="518"/>
      <c r="C27" s="265"/>
      <c r="D27" s="519"/>
      <c r="E27" s="519"/>
      <c r="F27" s="370">
        <f>SUM(F23:F26)</f>
        <v>1000</v>
      </c>
      <c r="G27" s="266"/>
      <c r="H27" s="267"/>
      <c r="I27" s="267"/>
      <c r="J27" s="267"/>
      <c r="K27" s="268">
        <f>SUM(K23:K26)</f>
        <v>0</v>
      </c>
      <c r="L27" s="370">
        <f>SUM(L23:L26)</f>
        <v>1000</v>
      </c>
      <c r="M27" s="370">
        <v>193.55</v>
      </c>
      <c r="N27" s="401"/>
      <c r="O27" s="270"/>
      <c r="P27" s="270"/>
      <c r="Q27" s="270"/>
      <c r="R27" s="270"/>
      <c r="S27" s="270"/>
      <c r="T27" s="271"/>
      <c r="U27" s="270"/>
      <c r="V27" s="448"/>
      <c r="W27" s="271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1:118" ht="51">
      <c r="A28" s="213" t="s">
        <v>79</v>
      </c>
      <c r="B28" s="214" t="s">
        <v>10</v>
      </c>
      <c r="C28" s="210" t="s">
        <v>11</v>
      </c>
      <c r="D28" s="225" t="s">
        <v>12</v>
      </c>
      <c r="E28" s="520"/>
      <c r="F28" s="208" t="s">
        <v>97</v>
      </c>
      <c r="G28" s="216" t="s">
        <v>10</v>
      </c>
      <c r="H28" s="210" t="s">
        <v>11</v>
      </c>
      <c r="I28" s="225" t="s">
        <v>12</v>
      </c>
      <c r="J28" s="520" t="s">
        <v>9</v>
      </c>
      <c r="K28" s="217" t="s">
        <v>98</v>
      </c>
      <c r="L28" s="440"/>
      <c r="M28" s="204"/>
      <c r="N28" s="400"/>
      <c r="O28" s="210"/>
      <c r="P28" s="210"/>
      <c r="Q28" s="210"/>
      <c r="R28" s="210"/>
      <c r="S28" s="210"/>
      <c r="T28" s="211"/>
      <c r="U28" s="210"/>
      <c r="V28" s="440"/>
      <c r="W28" s="211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1:118" ht="24" customHeight="1">
      <c r="A29" s="505" t="s">
        <v>125</v>
      </c>
      <c r="B29" s="506"/>
      <c r="C29" s="507"/>
      <c r="D29" s="508"/>
      <c r="E29" s="509"/>
      <c r="F29" s="510">
        <f>B29*C29*D29</f>
        <v>0</v>
      </c>
      <c r="G29" s="511"/>
      <c r="H29" s="512"/>
      <c r="I29" s="512"/>
      <c r="J29" s="512"/>
      <c r="K29" s="513"/>
      <c r="L29" s="536"/>
      <c r="M29" s="514"/>
      <c r="N29" s="515"/>
      <c r="O29" s="516"/>
      <c r="P29" s="516"/>
      <c r="Q29" s="516"/>
      <c r="R29" s="516"/>
      <c r="S29" s="516"/>
      <c r="T29" s="517"/>
      <c r="U29" s="516"/>
      <c r="V29" s="536"/>
      <c r="W29" s="517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1:118" ht="24" customHeight="1">
      <c r="A30" s="505" t="s">
        <v>125</v>
      </c>
      <c r="B30" s="506"/>
      <c r="C30" s="507"/>
      <c r="D30" s="508"/>
      <c r="E30" s="509"/>
      <c r="F30" s="510">
        <f>B30*C30*D30</f>
        <v>0</v>
      </c>
      <c r="G30" s="511"/>
      <c r="H30" s="512"/>
      <c r="I30" s="512"/>
      <c r="J30" s="512"/>
      <c r="K30" s="513"/>
      <c r="L30" s="536"/>
      <c r="M30" s="514"/>
      <c r="N30" s="515"/>
      <c r="O30" s="516"/>
      <c r="P30" s="516"/>
      <c r="Q30" s="516"/>
      <c r="R30" s="516"/>
      <c r="S30" s="516"/>
      <c r="T30" s="517"/>
      <c r="U30" s="516"/>
      <c r="V30" s="536"/>
      <c r="W30" s="517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1:118" ht="24" customHeight="1">
      <c r="A31" s="505" t="s">
        <v>5</v>
      </c>
      <c r="B31" s="506"/>
      <c r="C31" s="507"/>
      <c r="D31" s="508"/>
      <c r="E31" s="509"/>
      <c r="F31" s="510">
        <f>B31*C31*D31</f>
        <v>0</v>
      </c>
      <c r="G31" s="511"/>
      <c r="H31" s="512"/>
      <c r="I31" s="512"/>
      <c r="J31" s="512"/>
      <c r="K31" s="513"/>
      <c r="L31" s="536"/>
      <c r="M31" s="514"/>
      <c r="N31" s="515"/>
      <c r="O31" s="516"/>
      <c r="P31" s="516"/>
      <c r="Q31" s="516"/>
      <c r="R31" s="516"/>
      <c r="S31" s="516"/>
      <c r="T31" s="517"/>
      <c r="U31" s="516"/>
      <c r="V31" s="536"/>
      <c r="W31" s="517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1:118" ht="25.5">
      <c r="A32" s="264" t="s">
        <v>126</v>
      </c>
      <c r="B32" s="518"/>
      <c r="C32" s="521"/>
      <c r="D32" s="519"/>
      <c r="E32" s="522"/>
      <c r="F32" s="370">
        <f>SUM(F29:F31)</f>
        <v>0</v>
      </c>
      <c r="G32" s="266"/>
      <c r="H32" s="267"/>
      <c r="I32" s="267"/>
      <c r="J32" s="267"/>
      <c r="K32" s="268">
        <f>SUM(K29:K31)</f>
        <v>0</v>
      </c>
      <c r="L32" s="448"/>
      <c r="M32" s="269"/>
      <c r="N32" s="401"/>
      <c r="O32" s="270"/>
      <c r="P32" s="270"/>
      <c r="Q32" s="270"/>
      <c r="R32" s="270"/>
      <c r="S32" s="270"/>
      <c r="T32" s="271"/>
      <c r="U32" s="270"/>
      <c r="V32" s="448"/>
      <c r="W32" s="271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1:118" s="498" customFormat="1" ht="38.25">
      <c r="A33" s="213" t="s">
        <v>80</v>
      </c>
      <c r="B33" s="210" t="s">
        <v>14</v>
      </c>
      <c r="C33" s="210" t="s">
        <v>15</v>
      </c>
      <c r="D33" s="227" t="s">
        <v>16</v>
      </c>
      <c r="E33" s="523" t="s">
        <v>9</v>
      </c>
      <c r="F33" s="208" t="s">
        <v>97</v>
      </c>
      <c r="G33" s="209" t="s">
        <v>14</v>
      </c>
      <c r="H33" s="210" t="s">
        <v>15</v>
      </c>
      <c r="I33" s="227" t="s">
        <v>16</v>
      </c>
      <c r="J33" s="523" t="s">
        <v>9</v>
      </c>
      <c r="K33" s="217" t="s">
        <v>98</v>
      </c>
      <c r="L33" s="440"/>
      <c r="M33" s="204"/>
      <c r="N33" s="400"/>
      <c r="O33" s="210"/>
      <c r="P33" s="210"/>
      <c r="Q33" s="210"/>
      <c r="R33" s="210"/>
      <c r="S33" s="210"/>
      <c r="T33" s="211"/>
      <c r="U33" s="210"/>
      <c r="V33" s="440"/>
      <c r="W33" s="211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</row>
    <row r="34" spans="1:118" ht="24" customHeight="1">
      <c r="A34" s="524" t="s">
        <v>17</v>
      </c>
      <c r="B34" s="516"/>
      <c r="C34" s="516"/>
      <c r="D34" s="516"/>
      <c r="E34" s="516"/>
      <c r="F34" s="510">
        <f>B34*C34*D34</f>
        <v>0</v>
      </c>
      <c r="G34" s="511"/>
      <c r="H34" s="512"/>
      <c r="I34" s="512"/>
      <c r="J34" s="512"/>
      <c r="K34" s="513"/>
      <c r="L34" s="536"/>
      <c r="M34" s="514"/>
      <c r="N34" s="515"/>
      <c r="O34" s="516"/>
      <c r="P34" s="516"/>
      <c r="Q34" s="516"/>
      <c r="R34" s="516"/>
      <c r="S34" s="516"/>
      <c r="T34" s="517"/>
      <c r="U34" s="516"/>
      <c r="V34" s="536"/>
      <c r="W34" s="517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1:118" ht="24" customHeight="1">
      <c r="A35" s="524" t="s">
        <v>17</v>
      </c>
      <c r="B35" s="516"/>
      <c r="C35" s="516"/>
      <c r="D35" s="516"/>
      <c r="E35" s="516"/>
      <c r="F35" s="510">
        <f>B35*C35*D35</f>
        <v>0</v>
      </c>
      <c r="G35" s="511"/>
      <c r="H35" s="512"/>
      <c r="I35" s="512"/>
      <c r="J35" s="512"/>
      <c r="K35" s="513"/>
      <c r="L35" s="536"/>
      <c r="M35" s="514"/>
      <c r="N35" s="515"/>
      <c r="O35" s="516"/>
      <c r="P35" s="516"/>
      <c r="Q35" s="516"/>
      <c r="R35" s="516"/>
      <c r="S35" s="516"/>
      <c r="T35" s="517"/>
      <c r="U35" s="516"/>
      <c r="V35" s="536"/>
      <c r="W35" s="517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1:118" ht="24" customHeight="1">
      <c r="A36" s="524" t="s">
        <v>5</v>
      </c>
      <c r="B36" s="516"/>
      <c r="C36" s="516"/>
      <c r="D36" s="516"/>
      <c r="E36" s="516"/>
      <c r="F36" s="510">
        <f>B36*C36*D36</f>
        <v>0</v>
      </c>
      <c r="G36" s="511"/>
      <c r="H36" s="512"/>
      <c r="I36" s="512"/>
      <c r="J36" s="512"/>
      <c r="K36" s="513"/>
      <c r="L36" s="536"/>
      <c r="M36" s="514"/>
      <c r="N36" s="515"/>
      <c r="O36" s="516"/>
      <c r="P36" s="516"/>
      <c r="Q36" s="516"/>
      <c r="R36" s="516"/>
      <c r="S36" s="516"/>
      <c r="T36" s="517"/>
      <c r="U36" s="516"/>
      <c r="V36" s="536"/>
      <c r="W36" s="517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1:118" ht="25.5">
      <c r="A37" s="264" t="s">
        <v>127</v>
      </c>
      <c r="B37" s="525"/>
      <c r="C37" s="525"/>
      <c r="D37" s="525"/>
      <c r="E37" s="525"/>
      <c r="F37" s="370">
        <f>SUM(F34:F36)</f>
        <v>0</v>
      </c>
      <c r="G37" s="266"/>
      <c r="H37" s="267"/>
      <c r="I37" s="267"/>
      <c r="J37" s="267"/>
      <c r="K37" s="268">
        <f>SUM(K34:K36)</f>
        <v>0</v>
      </c>
      <c r="L37" s="448"/>
      <c r="M37" s="269"/>
      <c r="N37" s="401"/>
      <c r="O37" s="270"/>
      <c r="P37" s="270"/>
      <c r="Q37" s="270"/>
      <c r="R37" s="270"/>
      <c r="S37" s="270"/>
      <c r="T37" s="271"/>
      <c r="U37" s="270"/>
      <c r="V37" s="448"/>
      <c r="W37" s="271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1:118" ht="38.25">
      <c r="A38" s="95" t="s">
        <v>130</v>
      </c>
      <c r="B38" s="557" t="s">
        <v>259</v>
      </c>
      <c r="C38" s="557" t="s">
        <v>201</v>
      </c>
      <c r="D38" s="557" t="s">
        <v>202</v>
      </c>
      <c r="E38" s="526"/>
      <c r="F38" s="657" t="s">
        <v>97</v>
      </c>
      <c r="G38" s="527"/>
      <c r="H38" s="528"/>
      <c r="I38" s="528"/>
      <c r="J38" s="528"/>
      <c r="K38" s="66" t="s">
        <v>98</v>
      </c>
      <c r="L38" s="605"/>
      <c r="M38" s="530"/>
      <c r="N38" s="397"/>
      <c r="O38" s="176"/>
      <c r="P38" s="176"/>
      <c r="Q38" s="176"/>
      <c r="R38" s="176"/>
      <c r="S38" s="176"/>
      <c r="T38" s="177"/>
      <c r="U38" s="176"/>
      <c r="V38" s="605"/>
      <c r="W38" s="177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1:118" s="654" customFormat="1" ht="24.75" customHeight="1">
      <c r="A39" s="662" t="s">
        <v>275</v>
      </c>
      <c r="B39" s="663">
        <v>20</v>
      </c>
      <c r="C39" s="663">
        <v>60</v>
      </c>
      <c r="D39" s="664" t="s">
        <v>184</v>
      </c>
      <c r="E39" s="664"/>
      <c r="F39" s="895">
        <f aca="true" t="shared" si="0" ref="F39:F50">B39*C39*D39</f>
        <v>8400</v>
      </c>
      <c r="G39" s="665"/>
      <c r="H39" s="484"/>
      <c r="I39" s="666"/>
      <c r="J39" s="666" t="s">
        <v>9</v>
      </c>
      <c r="L39" s="667"/>
      <c r="M39" s="668"/>
      <c r="N39" s="669"/>
      <c r="O39" s="484"/>
      <c r="P39" s="484"/>
      <c r="Q39" s="484"/>
      <c r="R39" s="484"/>
      <c r="S39" s="484"/>
      <c r="T39" s="485"/>
      <c r="U39" s="484"/>
      <c r="V39" s="667"/>
      <c r="W39" s="485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3"/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53"/>
      <c r="BB39" s="653"/>
      <c r="BC39" s="653"/>
      <c r="BD39" s="653"/>
      <c r="BE39" s="653"/>
      <c r="BF39" s="653"/>
      <c r="BG39" s="653"/>
      <c r="BH39" s="653"/>
      <c r="BI39" s="653"/>
      <c r="BJ39" s="653"/>
      <c r="BK39" s="653"/>
      <c r="BL39" s="653"/>
      <c r="BM39" s="653"/>
      <c r="BN39" s="653"/>
      <c r="BO39" s="653"/>
      <c r="BP39" s="653"/>
      <c r="BQ39" s="653"/>
      <c r="BR39" s="653"/>
      <c r="BS39" s="653"/>
      <c r="BT39" s="653"/>
      <c r="BU39" s="653"/>
      <c r="BV39" s="653"/>
      <c r="BW39" s="653"/>
      <c r="BX39" s="653"/>
      <c r="BY39" s="653"/>
      <c r="BZ39" s="653"/>
      <c r="CA39" s="653"/>
      <c r="CB39" s="653"/>
      <c r="CC39" s="653"/>
      <c r="CD39" s="653"/>
      <c r="CE39" s="653"/>
      <c r="CF39" s="653"/>
      <c r="CG39" s="653"/>
      <c r="CH39" s="653"/>
      <c r="CI39" s="653"/>
      <c r="CJ39" s="653"/>
      <c r="CK39" s="653"/>
      <c r="CL39" s="653"/>
      <c r="CM39" s="653"/>
      <c r="CN39" s="653"/>
      <c r="CO39" s="653"/>
      <c r="CP39" s="653"/>
      <c r="CQ39" s="653"/>
      <c r="CR39" s="653"/>
      <c r="CS39" s="653"/>
      <c r="CT39" s="653"/>
      <c r="CU39" s="653"/>
      <c r="CV39" s="653"/>
      <c r="CW39" s="653"/>
      <c r="CX39" s="653"/>
      <c r="CY39" s="653"/>
      <c r="CZ39" s="653"/>
      <c r="DA39" s="653"/>
      <c r="DB39" s="653"/>
      <c r="DC39" s="653"/>
      <c r="DD39" s="653"/>
      <c r="DE39" s="653"/>
      <c r="DF39" s="653"/>
      <c r="DG39" s="653"/>
      <c r="DH39" s="653"/>
      <c r="DI39" s="653"/>
      <c r="DJ39" s="653"/>
      <c r="DK39" s="653"/>
      <c r="DL39" s="653"/>
      <c r="DM39" s="653"/>
      <c r="DN39" s="653"/>
    </row>
    <row r="40" spans="1:118" s="654" customFormat="1" ht="24.75" customHeight="1" thickBot="1">
      <c r="A40" s="633" t="s">
        <v>276</v>
      </c>
      <c r="B40" s="670">
        <v>10</v>
      </c>
      <c r="C40" s="670">
        <v>50</v>
      </c>
      <c r="D40" s="670">
        <v>7</v>
      </c>
      <c r="E40" s="189"/>
      <c r="F40" s="895">
        <f t="shared" si="0"/>
        <v>3500</v>
      </c>
      <c r="G40" s="639"/>
      <c r="H40" s="640"/>
      <c r="I40" s="640"/>
      <c r="J40" s="640"/>
      <c r="K40" s="641"/>
      <c r="L40" s="667"/>
      <c r="M40" s="643"/>
      <c r="N40" s="463"/>
      <c r="O40" s="189"/>
      <c r="P40" s="189"/>
      <c r="Q40" s="189"/>
      <c r="R40" s="189"/>
      <c r="S40" s="189"/>
      <c r="T40" s="644"/>
      <c r="U40" s="189"/>
      <c r="V40" s="667"/>
      <c r="W40" s="644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  <c r="BC40" s="653"/>
      <c r="BD40" s="653"/>
      <c r="BE40" s="653"/>
      <c r="BF40" s="653"/>
      <c r="BG40" s="653"/>
      <c r="BH40" s="653"/>
      <c r="BI40" s="653"/>
      <c r="BJ40" s="653"/>
      <c r="BK40" s="653"/>
      <c r="BL40" s="653"/>
      <c r="BM40" s="653"/>
      <c r="BN40" s="653"/>
      <c r="BO40" s="653"/>
      <c r="BP40" s="653"/>
      <c r="BQ40" s="653"/>
      <c r="BR40" s="653"/>
      <c r="BS40" s="653"/>
      <c r="BT40" s="653"/>
      <c r="BU40" s="653"/>
      <c r="BV40" s="653"/>
      <c r="BW40" s="653"/>
      <c r="BX40" s="653"/>
      <c r="BY40" s="653"/>
      <c r="BZ40" s="653"/>
      <c r="CA40" s="653"/>
      <c r="CB40" s="653"/>
      <c r="CC40" s="653"/>
      <c r="CD40" s="653"/>
      <c r="CE40" s="653"/>
      <c r="CF40" s="653"/>
      <c r="CG40" s="653"/>
      <c r="CH40" s="653"/>
      <c r="CI40" s="653"/>
      <c r="CJ40" s="653"/>
      <c r="CK40" s="653"/>
      <c r="CL40" s="653"/>
      <c r="CM40" s="653"/>
      <c r="CN40" s="653"/>
      <c r="CO40" s="653"/>
      <c r="CP40" s="653"/>
      <c r="CQ40" s="653"/>
      <c r="CR40" s="653"/>
      <c r="CS40" s="653"/>
      <c r="CT40" s="653"/>
      <c r="CU40" s="653"/>
      <c r="CV40" s="653"/>
      <c r="CW40" s="653"/>
      <c r="CX40" s="653"/>
      <c r="CY40" s="653"/>
      <c r="CZ40" s="653"/>
      <c r="DA40" s="653"/>
      <c r="DB40" s="653"/>
      <c r="DC40" s="653"/>
      <c r="DD40" s="653"/>
      <c r="DE40" s="653"/>
      <c r="DF40" s="653"/>
      <c r="DG40" s="653"/>
      <c r="DH40" s="653"/>
      <c r="DI40" s="653"/>
      <c r="DJ40" s="653"/>
      <c r="DK40" s="653"/>
      <c r="DL40" s="653"/>
      <c r="DM40" s="653"/>
      <c r="DN40" s="653"/>
    </row>
    <row r="41" spans="1:118" s="654" customFormat="1" ht="24.75" customHeight="1" thickBot="1">
      <c r="A41" s="671" t="s">
        <v>277</v>
      </c>
      <c r="B41" s="670">
        <v>10</v>
      </c>
      <c r="C41" s="670">
        <v>100</v>
      </c>
      <c r="D41" s="670">
        <v>7</v>
      </c>
      <c r="E41" s="189"/>
      <c r="F41" s="895">
        <f t="shared" si="0"/>
        <v>7000</v>
      </c>
      <c r="G41" s="639"/>
      <c r="H41" s="640"/>
      <c r="I41" s="640"/>
      <c r="J41" s="640"/>
      <c r="K41" s="641"/>
      <c r="L41" s="667"/>
      <c r="M41" s="643"/>
      <c r="N41" s="463"/>
      <c r="O41" s="189"/>
      <c r="P41" s="189"/>
      <c r="Q41" s="189"/>
      <c r="R41" s="189"/>
      <c r="S41" s="189"/>
      <c r="T41" s="644"/>
      <c r="U41" s="189"/>
      <c r="V41" s="667"/>
      <c r="W41" s="644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  <c r="BC41" s="653"/>
      <c r="BD41" s="653"/>
      <c r="BE41" s="653"/>
      <c r="BF41" s="653"/>
      <c r="BG41" s="653"/>
      <c r="BH41" s="653"/>
      <c r="BI41" s="653"/>
      <c r="BJ41" s="653"/>
      <c r="BK41" s="653"/>
      <c r="BL41" s="653"/>
      <c r="BM41" s="653"/>
      <c r="BN41" s="653"/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3"/>
      <c r="CD41" s="653"/>
      <c r="CE41" s="653"/>
      <c r="CF41" s="653"/>
      <c r="CG41" s="653"/>
      <c r="CH41" s="653"/>
      <c r="CI41" s="653"/>
      <c r="CJ41" s="653"/>
      <c r="CK41" s="653"/>
      <c r="CL41" s="653"/>
      <c r="CM41" s="653"/>
      <c r="CN41" s="653"/>
      <c r="CO41" s="653"/>
      <c r="CP41" s="653"/>
      <c r="CQ41" s="653"/>
      <c r="CR41" s="653"/>
      <c r="CS41" s="653"/>
      <c r="CT41" s="653"/>
      <c r="CU41" s="653"/>
      <c r="CV41" s="653"/>
      <c r="CW41" s="653"/>
      <c r="CX41" s="653"/>
      <c r="CY41" s="653"/>
      <c r="CZ41" s="653"/>
      <c r="DA41" s="653"/>
      <c r="DB41" s="653"/>
      <c r="DC41" s="653"/>
      <c r="DD41" s="653"/>
      <c r="DE41" s="653"/>
      <c r="DF41" s="653"/>
      <c r="DG41" s="653"/>
      <c r="DH41" s="653"/>
      <c r="DI41" s="653"/>
      <c r="DJ41" s="653"/>
      <c r="DK41" s="653"/>
      <c r="DL41" s="653"/>
      <c r="DM41" s="653"/>
      <c r="DN41" s="653"/>
    </row>
    <row r="42" spans="1:118" s="654" customFormat="1" ht="24.75" customHeight="1" thickBot="1">
      <c r="A42" s="672" t="s">
        <v>278</v>
      </c>
      <c r="B42" s="670">
        <v>10</v>
      </c>
      <c r="C42" s="670">
        <v>10</v>
      </c>
      <c r="D42" s="670">
        <v>7</v>
      </c>
      <c r="E42" s="189"/>
      <c r="F42" s="895">
        <f t="shared" si="0"/>
        <v>700</v>
      </c>
      <c r="G42" s="639"/>
      <c r="H42" s="640"/>
      <c r="I42" s="640"/>
      <c r="J42" s="640"/>
      <c r="K42" s="641"/>
      <c r="L42" s="667"/>
      <c r="M42" s="643"/>
      <c r="N42" s="463"/>
      <c r="O42" s="189"/>
      <c r="P42" s="189"/>
      <c r="Q42" s="189"/>
      <c r="R42" s="189"/>
      <c r="S42" s="189"/>
      <c r="T42" s="644"/>
      <c r="U42" s="189"/>
      <c r="V42" s="667"/>
      <c r="W42" s="644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3"/>
      <c r="BA42" s="653"/>
      <c r="BB42" s="653"/>
      <c r="BC42" s="653"/>
      <c r="BD42" s="653"/>
      <c r="BE42" s="653"/>
      <c r="BF42" s="653"/>
      <c r="BG42" s="653"/>
      <c r="BH42" s="653"/>
      <c r="BI42" s="653"/>
      <c r="BJ42" s="653"/>
      <c r="BK42" s="653"/>
      <c r="BL42" s="653"/>
      <c r="BM42" s="653"/>
      <c r="BN42" s="653"/>
      <c r="BO42" s="653"/>
      <c r="BP42" s="653"/>
      <c r="BQ42" s="653"/>
      <c r="BR42" s="653"/>
      <c r="BS42" s="653"/>
      <c r="BT42" s="653"/>
      <c r="BU42" s="653"/>
      <c r="BV42" s="653"/>
      <c r="BW42" s="653"/>
      <c r="BX42" s="653"/>
      <c r="BY42" s="653"/>
      <c r="BZ42" s="653"/>
      <c r="CA42" s="653"/>
      <c r="CB42" s="653"/>
      <c r="CC42" s="653"/>
      <c r="CD42" s="653"/>
      <c r="CE42" s="653"/>
      <c r="CF42" s="653"/>
      <c r="CG42" s="653"/>
      <c r="CH42" s="653"/>
      <c r="CI42" s="653"/>
      <c r="CJ42" s="653"/>
      <c r="CK42" s="653"/>
      <c r="CL42" s="653"/>
      <c r="CM42" s="653"/>
      <c r="CN42" s="653"/>
      <c r="CO42" s="653"/>
      <c r="CP42" s="653"/>
      <c r="CQ42" s="653"/>
      <c r="CR42" s="653"/>
      <c r="CS42" s="653"/>
      <c r="CT42" s="653"/>
      <c r="CU42" s="653"/>
      <c r="CV42" s="653"/>
      <c r="CW42" s="653"/>
      <c r="CX42" s="653"/>
      <c r="CY42" s="653"/>
      <c r="CZ42" s="653"/>
      <c r="DA42" s="653"/>
      <c r="DB42" s="653"/>
      <c r="DC42" s="653"/>
      <c r="DD42" s="653"/>
      <c r="DE42" s="653"/>
      <c r="DF42" s="653"/>
      <c r="DG42" s="653"/>
      <c r="DH42" s="653"/>
      <c r="DI42" s="653"/>
      <c r="DJ42" s="653"/>
      <c r="DK42" s="653"/>
      <c r="DL42" s="653"/>
      <c r="DM42" s="653"/>
      <c r="DN42" s="653"/>
    </row>
    <row r="43" spans="1:118" s="654" customFormat="1" ht="24.75" customHeight="1" thickBot="1">
      <c r="A43" s="671" t="s">
        <v>279</v>
      </c>
      <c r="B43" s="673">
        <v>20</v>
      </c>
      <c r="C43" s="674">
        <v>10</v>
      </c>
      <c r="D43" s="670">
        <v>7</v>
      </c>
      <c r="E43" s="189"/>
      <c r="F43" s="895">
        <f t="shared" si="0"/>
        <v>1400</v>
      </c>
      <c r="G43" s="639"/>
      <c r="H43" s="640"/>
      <c r="I43" s="640"/>
      <c r="J43" s="640"/>
      <c r="K43" s="641"/>
      <c r="L43" s="667"/>
      <c r="M43" s="643"/>
      <c r="N43" s="463"/>
      <c r="O43" s="189"/>
      <c r="P43" s="189"/>
      <c r="Q43" s="189"/>
      <c r="R43" s="189"/>
      <c r="S43" s="189"/>
      <c r="T43" s="644"/>
      <c r="U43" s="189"/>
      <c r="V43" s="667"/>
      <c r="W43" s="644"/>
      <c r="X43" s="653"/>
      <c r="Y43" s="653"/>
      <c r="Z43" s="653"/>
      <c r="AA43" s="653"/>
      <c r="AB43" s="653"/>
      <c r="AC43" s="653"/>
      <c r="AD43" s="653"/>
      <c r="AE43" s="653"/>
      <c r="AF43" s="653"/>
      <c r="AG43" s="653"/>
      <c r="AH43" s="653"/>
      <c r="AI43" s="653"/>
      <c r="AJ43" s="653"/>
      <c r="AK43" s="653"/>
      <c r="AL43" s="653"/>
      <c r="AM43" s="653"/>
      <c r="AN43" s="653"/>
      <c r="AO43" s="653"/>
      <c r="AP43" s="653"/>
      <c r="AQ43" s="653"/>
      <c r="AR43" s="653"/>
      <c r="AS43" s="653"/>
      <c r="AT43" s="653"/>
      <c r="AU43" s="653"/>
      <c r="AV43" s="653"/>
      <c r="AW43" s="653"/>
      <c r="AX43" s="653"/>
      <c r="AY43" s="653"/>
      <c r="AZ43" s="653"/>
      <c r="BA43" s="653"/>
      <c r="BB43" s="653"/>
      <c r="BC43" s="653"/>
      <c r="BD43" s="653"/>
      <c r="BE43" s="653"/>
      <c r="BF43" s="653"/>
      <c r="BG43" s="653"/>
      <c r="BH43" s="653"/>
      <c r="BI43" s="653"/>
      <c r="BJ43" s="653"/>
      <c r="BK43" s="653"/>
      <c r="BL43" s="653"/>
      <c r="BM43" s="653"/>
      <c r="BN43" s="653"/>
      <c r="BO43" s="653"/>
      <c r="BP43" s="653"/>
      <c r="BQ43" s="653"/>
      <c r="BR43" s="653"/>
      <c r="BS43" s="653"/>
      <c r="BT43" s="653"/>
      <c r="BU43" s="653"/>
      <c r="BV43" s="653"/>
      <c r="BW43" s="653"/>
      <c r="BX43" s="653"/>
      <c r="BY43" s="653"/>
      <c r="BZ43" s="653"/>
      <c r="CA43" s="653"/>
      <c r="CB43" s="653"/>
      <c r="CC43" s="653"/>
      <c r="CD43" s="653"/>
      <c r="CE43" s="653"/>
      <c r="CF43" s="653"/>
      <c r="CG43" s="653"/>
      <c r="CH43" s="653"/>
      <c r="CI43" s="653"/>
      <c r="CJ43" s="653"/>
      <c r="CK43" s="653"/>
      <c r="CL43" s="653"/>
      <c r="CM43" s="653"/>
      <c r="CN43" s="653"/>
      <c r="CO43" s="653"/>
      <c r="CP43" s="653"/>
      <c r="CQ43" s="653"/>
      <c r="CR43" s="653"/>
      <c r="CS43" s="653"/>
      <c r="CT43" s="653"/>
      <c r="CU43" s="653"/>
      <c r="CV43" s="653"/>
      <c r="CW43" s="653"/>
      <c r="CX43" s="653"/>
      <c r="CY43" s="653"/>
      <c r="CZ43" s="653"/>
      <c r="DA43" s="653"/>
      <c r="DB43" s="653"/>
      <c r="DC43" s="653"/>
      <c r="DD43" s="653"/>
      <c r="DE43" s="653"/>
      <c r="DF43" s="653"/>
      <c r="DG43" s="653"/>
      <c r="DH43" s="653"/>
      <c r="DI43" s="653"/>
      <c r="DJ43" s="653"/>
      <c r="DK43" s="653"/>
      <c r="DL43" s="653"/>
      <c r="DM43" s="653"/>
      <c r="DN43" s="653"/>
    </row>
    <row r="44" spans="1:118" s="654" customFormat="1" ht="24.75" customHeight="1" thickBot="1">
      <c r="A44" s="672" t="s">
        <v>266</v>
      </c>
      <c r="B44" s="675">
        <v>50</v>
      </c>
      <c r="C44" s="676">
        <v>2</v>
      </c>
      <c r="D44" s="670">
        <v>7</v>
      </c>
      <c r="E44" s="189"/>
      <c r="F44" s="895">
        <f t="shared" si="0"/>
        <v>700</v>
      </c>
      <c r="G44" s="639" t="s">
        <v>344</v>
      </c>
      <c r="H44" s="640"/>
      <c r="I44" s="640"/>
      <c r="J44" s="640"/>
      <c r="K44" s="641"/>
      <c r="L44" s="667"/>
      <c r="M44" s="643"/>
      <c r="N44" s="463"/>
      <c r="O44" s="189"/>
      <c r="P44" s="189"/>
      <c r="Q44" s="189"/>
      <c r="R44" s="189"/>
      <c r="S44" s="189"/>
      <c r="T44" s="644"/>
      <c r="U44" s="189"/>
      <c r="V44" s="667"/>
      <c r="W44" s="644"/>
      <c r="X44" s="653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53"/>
      <c r="AN44" s="653"/>
      <c r="AO44" s="653"/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3"/>
      <c r="BG44" s="653"/>
      <c r="BH44" s="653"/>
      <c r="BI44" s="653"/>
      <c r="BJ44" s="653"/>
      <c r="BK44" s="653"/>
      <c r="BL44" s="653"/>
      <c r="BM44" s="653"/>
      <c r="BN44" s="653"/>
      <c r="BO44" s="653"/>
      <c r="BP44" s="653"/>
      <c r="BQ44" s="653"/>
      <c r="BR44" s="653"/>
      <c r="BS44" s="653"/>
      <c r="BT44" s="653"/>
      <c r="BU44" s="653"/>
      <c r="BV44" s="653"/>
      <c r="BW44" s="653"/>
      <c r="BX44" s="653"/>
      <c r="BY44" s="653"/>
      <c r="BZ44" s="653"/>
      <c r="CA44" s="653"/>
      <c r="CB44" s="653"/>
      <c r="CC44" s="653"/>
      <c r="CD44" s="653"/>
      <c r="CE44" s="653"/>
      <c r="CF44" s="653"/>
      <c r="CG44" s="653"/>
      <c r="CH44" s="653"/>
      <c r="CI44" s="653"/>
      <c r="CJ44" s="653"/>
      <c r="CK44" s="653"/>
      <c r="CL44" s="653"/>
      <c r="CM44" s="653"/>
      <c r="CN44" s="653"/>
      <c r="CO44" s="653"/>
      <c r="CP44" s="653"/>
      <c r="CQ44" s="653"/>
      <c r="CR44" s="653"/>
      <c r="CS44" s="653"/>
      <c r="CT44" s="653"/>
      <c r="CU44" s="653"/>
      <c r="CV44" s="653"/>
      <c r="CW44" s="653"/>
      <c r="CX44" s="653"/>
      <c r="CY44" s="653"/>
      <c r="CZ44" s="653"/>
      <c r="DA44" s="653"/>
      <c r="DB44" s="653"/>
      <c r="DC44" s="653"/>
      <c r="DD44" s="653"/>
      <c r="DE44" s="653"/>
      <c r="DF44" s="653"/>
      <c r="DG44" s="653"/>
      <c r="DH44" s="653"/>
      <c r="DI44" s="653"/>
      <c r="DJ44" s="653"/>
      <c r="DK44" s="653"/>
      <c r="DL44" s="653"/>
      <c r="DM44" s="653"/>
      <c r="DN44" s="653"/>
    </row>
    <row r="45" spans="1:118" s="654" customFormat="1" ht="24.75" customHeight="1" thickBot="1">
      <c r="A45" s="672" t="s">
        <v>267</v>
      </c>
      <c r="B45" s="675">
        <v>50</v>
      </c>
      <c r="C45" s="676">
        <v>2</v>
      </c>
      <c r="D45" s="670">
        <v>7</v>
      </c>
      <c r="E45" s="189"/>
      <c r="F45" s="895">
        <f t="shared" si="0"/>
        <v>700</v>
      </c>
      <c r="G45" s="639"/>
      <c r="H45" s="640"/>
      <c r="I45" s="640"/>
      <c r="J45" s="640"/>
      <c r="K45" s="641"/>
      <c r="L45" s="667"/>
      <c r="M45" s="643"/>
      <c r="N45" s="463"/>
      <c r="O45" s="189"/>
      <c r="P45" s="189"/>
      <c r="Q45" s="189"/>
      <c r="R45" s="189"/>
      <c r="S45" s="189"/>
      <c r="T45" s="644"/>
      <c r="U45" s="189"/>
      <c r="V45" s="667"/>
      <c r="W45" s="644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3"/>
      <c r="BA45" s="653"/>
      <c r="BB45" s="653"/>
      <c r="BC45" s="653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53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3"/>
      <c r="CD45" s="653"/>
      <c r="CE45" s="653"/>
      <c r="CF45" s="653"/>
      <c r="CG45" s="653"/>
      <c r="CH45" s="653"/>
      <c r="CI45" s="653"/>
      <c r="CJ45" s="653"/>
      <c r="CK45" s="653"/>
      <c r="CL45" s="653"/>
      <c r="CM45" s="653"/>
      <c r="CN45" s="653"/>
      <c r="CO45" s="653"/>
      <c r="CP45" s="653"/>
      <c r="CQ45" s="653"/>
      <c r="CR45" s="653"/>
      <c r="CS45" s="653"/>
      <c r="CT45" s="653"/>
      <c r="CU45" s="653"/>
      <c r="CV45" s="653"/>
      <c r="CW45" s="653"/>
      <c r="CX45" s="653"/>
      <c r="CY45" s="653"/>
      <c r="CZ45" s="653"/>
      <c r="DA45" s="653"/>
      <c r="DB45" s="653"/>
      <c r="DC45" s="653"/>
      <c r="DD45" s="653"/>
      <c r="DE45" s="653"/>
      <c r="DF45" s="653"/>
      <c r="DG45" s="653"/>
      <c r="DH45" s="653"/>
      <c r="DI45" s="653"/>
      <c r="DJ45" s="653"/>
      <c r="DK45" s="653"/>
      <c r="DL45" s="653"/>
      <c r="DM45" s="653"/>
      <c r="DN45" s="653"/>
    </row>
    <row r="46" spans="1:118" s="654" customFormat="1" ht="24.75" customHeight="1" thickBot="1">
      <c r="A46" s="671" t="s">
        <v>268</v>
      </c>
      <c r="B46" s="673">
        <v>10</v>
      </c>
      <c r="C46" s="674">
        <v>10</v>
      </c>
      <c r="D46" s="670">
        <v>7</v>
      </c>
      <c r="E46" s="189"/>
      <c r="F46" s="895">
        <f t="shared" si="0"/>
        <v>700</v>
      </c>
      <c r="G46" s="639"/>
      <c r="H46" s="640"/>
      <c r="I46" s="640"/>
      <c r="J46" s="640"/>
      <c r="K46" s="641"/>
      <c r="L46" s="667"/>
      <c r="M46" s="643"/>
      <c r="N46" s="463"/>
      <c r="O46" s="189"/>
      <c r="P46" s="189"/>
      <c r="Q46" s="189"/>
      <c r="R46" s="189"/>
      <c r="S46" s="189"/>
      <c r="T46" s="644"/>
      <c r="U46" s="189"/>
      <c r="V46" s="667"/>
      <c r="W46" s="644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53"/>
      <c r="CO46" s="653"/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3"/>
      <c r="DA46" s="653"/>
      <c r="DB46" s="653"/>
      <c r="DC46" s="653"/>
      <c r="DD46" s="653"/>
      <c r="DE46" s="653"/>
      <c r="DF46" s="653"/>
      <c r="DG46" s="653"/>
      <c r="DH46" s="653"/>
      <c r="DI46" s="653"/>
      <c r="DJ46" s="653"/>
      <c r="DK46" s="653"/>
      <c r="DL46" s="653"/>
      <c r="DM46" s="653"/>
      <c r="DN46" s="653"/>
    </row>
    <row r="47" spans="1:118" s="654" customFormat="1" ht="24.75" customHeight="1" thickBot="1">
      <c r="A47" s="672" t="s">
        <v>269</v>
      </c>
      <c r="B47" s="675">
        <v>1</v>
      </c>
      <c r="C47" s="676">
        <v>30</v>
      </c>
      <c r="D47" s="670">
        <v>7</v>
      </c>
      <c r="E47" s="189"/>
      <c r="F47" s="895">
        <f t="shared" si="0"/>
        <v>210</v>
      </c>
      <c r="G47" s="639"/>
      <c r="H47" s="640"/>
      <c r="I47" s="640"/>
      <c r="J47" s="640"/>
      <c r="K47" s="641"/>
      <c r="L47" s="667"/>
      <c r="M47" s="643"/>
      <c r="N47" s="463"/>
      <c r="O47" s="189"/>
      <c r="P47" s="189"/>
      <c r="Q47" s="189"/>
      <c r="R47" s="189"/>
      <c r="S47" s="189"/>
      <c r="T47" s="644"/>
      <c r="U47" s="189"/>
      <c r="V47" s="667"/>
      <c r="W47" s="644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53"/>
      <c r="AO47" s="653"/>
      <c r="AP47" s="653"/>
      <c r="AQ47" s="653"/>
      <c r="AR47" s="653"/>
      <c r="AS47" s="653"/>
      <c r="AT47" s="653"/>
      <c r="AU47" s="653"/>
      <c r="AV47" s="653"/>
      <c r="AW47" s="653"/>
      <c r="AX47" s="653"/>
      <c r="AY47" s="653"/>
      <c r="AZ47" s="653"/>
      <c r="BA47" s="653"/>
      <c r="BB47" s="653"/>
      <c r="BC47" s="653"/>
      <c r="BD47" s="653"/>
      <c r="BE47" s="653"/>
      <c r="BF47" s="653"/>
      <c r="BG47" s="653"/>
      <c r="BH47" s="653"/>
      <c r="BI47" s="653"/>
      <c r="BJ47" s="653"/>
      <c r="BK47" s="653"/>
      <c r="BL47" s="653"/>
      <c r="BM47" s="653"/>
      <c r="BN47" s="653"/>
      <c r="BO47" s="653"/>
      <c r="BP47" s="653"/>
      <c r="BQ47" s="653"/>
      <c r="BR47" s="653"/>
      <c r="BS47" s="653"/>
      <c r="BT47" s="653"/>
      <c r="BU47" s="653"/>
      <c r="BV47" s="653"/>
      <c r="BW47" s="653"/>
      <c r="BX47" s="653"/>
      <c r="BY47" s="653"/>
      <c r="BZ47" s="653"/>
      <c r="CA47" s="653"/>
      <c r="CB47" s="653"/>
      <c r="CC47" s="653"/>
      <c r="CD47" s="653"/>
      <c r="CE47" s="653"/>
      <c r="CF47" s="653"/>
      <c r="CG47" s="653"/>
      <c r="CH47" s="653"/>
      <c r="CI47" s="653"/>
      <c r="CJ47" s="653"/>
      <c r="CK47" s="653"/>
      <c r="CL47" s="653"/>
      <c r="CM47" s="653"/>
      <c r="CN47" s="653"/>
      <c r="CO47" s="653"/>
      <c r="CP47" s="653"/>
      <c r="CQ47" s="653"/>
      <c r="CR47" s="653"/>
      <c r="CS47" s="653"/>
      <c r="CT47" s="653"/>
      <c r="CU47" s="653"/>
      <c r="CV47" s="653"/>
      <c r="CW47" s="653"/>
      <c r="CX47" s="653"/>
      <c r="CY47" s="653"/>
      <c r="CZ47" s="653"/>
      <c r="DA47" s="653"/>
      <c r="DB47" s="653"/>
      <c r="DC47" s="653"/>
      <c r="DD47" s="653"/>
      <c r="DE47" s="653"/>
      <c r="DF47" s="653"/>
      <c r="DG47" s="653"/>
      <c r="DH47" s="653"/>
      <c r="DI47" s="653"/>
      <c r="DJ47" s="653"/>
      <c r="DK47" s="653"/>
      <c r="DL47" s="653"/>
      <c r="DM47" s="653"/>
      <c r="DN47" s="653"/>
    </row>
    <row r="48" spans="1:118" s="654" customFormat="1" ht="24.75" customHeight="1" thickBot="1">
      <c r="A48" s="672" t="s">
        <v>270</v>
      </c>
      <c r="B48" s="675">
        <v>1</v>
      </c>
      <c r="C48" s="676">
        <v>50</v>
      </c>
      <c r="D48" s="670">
        <v>7</v>
      </c>
      <c r="E48" s="189"/>
      <c r="F48" s="895">
        <f t="shared" si="0"/>
        <v>350</v>
      </c>
      <c r="G48" s="639"/>
      <c r="H48" s="640"/>
      <c r="I48" s="640"/>
      <c r="J48" s="640"/>
      <c r="K48" s="641"/>
      <c r="L48" s="667"/>
      <c r="M48" s="643"/>
      <c r="N48" s="463"/>
      <c r="O48" s="189"/>
      <c r="P48" s="189"/>
      <c r="Q48" s="189"/>
      <c r="R48" s="189"/>
      <c r="S48" s="189"/>
      <c r="T48" s="644"/>
      <c r="U48" s="189"/>
      <c r="V48" s="667"/>
      <c r="W48" s="644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3"/>
      <c r="AU48" s="653"/>
      <c r="AV48" s="653"/>
      <c r="AW48" s="653"/>
      <c r="AX48" s="653"/>
      <c r="AY48" s="653"/>
      <c r="AZ48" s="653"/>
      <c r="BA48" s="653"/>
      <c r="BB48" s="653"/>
      <c r="BC48" s="653"/>
      <c r="BD48" s="653"/>
      <c r="BE48" s="653"/>
      <c r="BF48" s="653"/>
      <c r="BG48" s="653"/>
      <c r="BH48" s="653"/>
      <c r="BI48" s="653"/>
      <c r="BJ48" s="653"/>
      <c r="BK48" s="653"/>
      <c r="BL48" s="653"/>
      <c r="BM48" s="653"/>
      <c r="BN48" s="653"/>
      <c r="BO48" s="653"/>
      <c r="BP48" s="653"/>
      <c r="BQ48" s="653"/>
      <c r="BR48" s="653"/>
      <c r="BS48" s="653"/>
      <c r="BT48" s="653"/>
      <c r="BU48" s="653"/>
      <c r="BV48" s="653"/>
      <c r="BW48" s="653"/>
      <c r="BX48" s="653"/>
      <c r="BY48" s="653"/>
      <c r="BZ48" s="653"/>
      <c r="CA48" s="653"/>
      <c r="CB48" s="653"/>
      <c r="CC48" s="653"/>
      <c r="CD48" s="653"/>
      <c r="CE48" s="653"/>
      <c r="CF48" s="653"/>
      <c r="CG48" s="653"/>
      <c r="CH48" s="653"/>
      <c r="CI48" s="653"/>
      <c r="CJ48" s="653"/>
      <c r="CK48" s="653"/>
      <c r="CL48" s="653"/>
      <c r="CM48" s="653"/>
      <c r="CN48" s="653"/>
      <c r="CO48" s="653"/>
      <c r="CP48" s="653"/>
      <c r="CQ48" s="653"/>
      <c r="CR48" s="653"/>
      <c r="CS48" s="653"/>
      <c r="CT48" s="653"/>
      <c r="CU48" s="653"/>
      <c r="CV48" s="653"/>
      <c r="CW48" s="653"/>
      <c r="CX48" s="653"/>
      <c r="CY48" s="653"/>
      <c r="CZ48" s="653"/>
      <c r="DA48" s="653"/>
      <c r="DB48" s="653"/>
      <c r="DC48" s="653"/>
      <c r="DD48" s="653"/>
      <c r="DE48" s="653"/>
      <c r="DF48" s="653"/>
      <c r="DG48" s="653"/>
      <c r="DH48" s="653"/>
      <c r="DI48" s="653"/>
      <c r="DJ48" s="653"/>
      <c r="DK48" s="653"/>
      <c r="DL48" s="653"/>
      <c r="DM48" s="653"/>
      <c r="DN48" s="653"/>
    </row>
    <row r="49" spans="1:118" s="654" customFormat="1" ht="24.75" customHeight="1" thickBot="1">
      <c r="A49" s="671" t="s">
        <v>271</v>
      </c>
      <c r="B49" s="673">
        <v>50</v>
      </c>
      <c r="C49" s="674">
        <v>5</v>
      </c>
      <c r="D49" s="664" t="s">
        <v>184</v>
      </c>
      <c r="E49" s="664"/>
      <c r="F49" s="895">
        <f t="shared" si="0"/>
        <v>1750</v>
      </c>
      <c r="G49" s="665"/>
      <c r="H49" s="484"/>
      <c r="I49" s="666"/>
      <c r="J49" s="666" t="s">
        <v>9</v>
      </c>
      <c r="L49" s="667"/>
      <c r="M49" s="668"/>
      <c r="N49" s="669"/>
      <c r="O49" s="484"/>
      <c r="P49" s="484"/>
      <c r="Q49" s="484"/>
      <c r="R49" s="484"/>
      <c r="S49" s="484"/>
      <c r="T49" s="485"/>
      <c r="U49" s="484"/>
      <c r="V49" s="667"/>
      <c r="W49" s="485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53"/>
      <c r="BO49" s="653"/>
      <c r="BP49" s="653"/>
      <c r="BQ49" s="653"/>
      <c r="BR49" s="653"/>
      <c r="BS49" s="653"/>
      <c r="BT49" s="653"/>
      <c r="BU49" s="653"/>
      <c r="BV49" s="653"/>
      <c r="BW49" s="653"/>
      <c r="BX49" s="653"/>
      <c r="BY49" s="653"/>
      <c r="BZ49" s="653"/>
      <c r="CA49" s="653"/>
      <c r="CB49" s="653"/>
      <c r="CC49" s="653"/>
      <c r="CD49" s="653"/>
      <c r="CE49" s="653"/>
      <c r="CF49" s="653"/>
      <c r="CG49" s="653"/>
      <c r="CH49" s="653"/>
      <c r="CI49" s="653"/>
      <c r="CJ49" s="653"/>
      <c r="CK49" s="653"/>
      <c r="CL49" s="653"/>
      <c r="CM49" s="653"/>
      <c r="CN49" s="653"/>
      <c r="CO49" s="653"/>
      <c r="CP49" s="653"/>
      <c r="CQ49" s="653"/>
      <c r="CR49" s="653"/>
      <c r="CS49" s="653"/>
      <c r="CT49" s="653"/>
      <c r="CU49" s="653"/>
      <c r="CV49" s="653"/>
      <c r="CW49" s="653"/>
      <c r="CX49" s="653"/>
      <c r="CY49" s="653"/>
      <c r="CZ49" s="653"/>
      <c r="DA49" s="653"/>
      <c r="DB49" s="653"/>
      <c r="DC49" s="653"/>
      <c r="DD49" s="653"/>
      <c r="DE49" s="653"/>
      <c r="DF49" s="653"/>
      <c r="DG49" s="653"/>
      <c r="DH49" s="653"/>
      <c r="DI49" s="653"/>
      <c r="DJ49" s="653"/>
      <c r="DK49" s="653"/>
      <c r="DL49" s="653"/>
      <c r="DM49" s="653"/>
      <c r="DN49" s="653"/>
    </row>
    <row r="50" spans="1:118" s="654" customFormat="1" ht="24.75" customHeight="1" thickBot="1">
      <c r="A50" s="672" t="s">
        <v>272</v>
      </c>
      <c r="B50" s="675">
        <v>75</v>
      </c>
      <c r="C50" s="676">
        <v>2</v>
      </c>
      <c r="D50" s="670">
        <v>7</v>
      </c>
      <c r="E50" s="189"/>
      <c r="F50" s="895">
        <f t="shared" si="0"/>
        <v>1050</v>
      </c>
      <c r="G50" s="639"/>
      <c r="H50" s="640"/>
      <c r="I50" s="640"/>
      <c r="J50" s="640"/>
      <c r="K50" s="641"/>
      <c r="L50" s="667"/>
      <c r="M50" s="643"/>
      <c r="N50" s="463"/>
      <c r="O50" s="189"/>
      <c r="P50" s="189"/>
      <c r="Q50" s="189"/>
      <c r="R50" s="189"/>
      <c r="S50" s="189"/>
      <c r="T50" s="644"/>
      <c r="U50" s="189"/>
      <c r="V50" s="667"/>
      <c r="W50" s="644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3"/>
      <c r="AK50" s="653"/>
      <c r="AL50" s="653"/>
      <c r="AM50" s="653"/>
      <c r="AN50" s="653"/>
      <c r="AO50" s="653"/>
      <c r="AP50" s="653"/>
      <c r="AQ50" s="653"/>
      <c r="AR50" s="653"/>
      <c r="AS50" s="653"/>
      <c r="AT50" s="653"/>
      <c r="AU50" s="653"/>
      <c r="AV50" s="653"/>
      <c r="AW50" s="653"/>
      <c r="AX50" s="653"/>
      <c r="AY50" s="653"/>
      <c r="AZ50" s="653"/>
      <c r="BA50" s="653"/>
      <c r="BB50" s="653"/>
      <c r="BC50" s="653"/>
      <c r="BD50" s="653"/>
      <c r="BE50" s="653"/>
      <c r="BF50" s="653"/>
      <c r="BG50" s="653"/>
      <c r="BH50" s="653"/>
      <c r="BI50" s="653"/>
      <c r="BJ50" s="653"/>
      <c r="BK50" s="653"/>
      <c r="BL50" s="653"/>
      <c r="BM50" s="653"/>
      <c r="BN50" s="653"/>
      <c r="BO50" s="653"/>
      <c r="BP50" s="653"/>
      <c r="BQ50" s="653"/>
      <c r="BR50" s="653"/>
      <c r="BS50" s="653"/>
      <c r="BT50" s="653"/>
      <c r="BU50" s="653"/>
      <c r="BV50" s="653"/>
      <c r="BW50" s="653"/>
      <c r="BX50" s="653"/>
      <c r="BY50" s="653"/>
      <c r="BZ50" s="653"/>
      <c r="CA50" s="653"/>
      <c r="CB50" s="653"/>
      <c r="CC50" s="653"/>
      <c r="CD50" s="653"/>
      <c r="CE50" s="653"/>
      <c r="CF50" s="653"/>
      <c r="CG50" s="653"/>
      <c r="CH50" s="653"/>
      <c r="CI50" s="653"/>
      <c r="CJ50" s="653"/>
      <c r="CK50" s="653"/>
      <c r="CL50" s="653"/>
      <c r="CM50" s="653"/>
      <c r="CN50" s="653"/>
      <c r="CO50" s="653"/>
      <c r="CP50" s="653"/>
      <c r="CQ50" s="653"/>
      <c r="CR50" s="653"/>
      <c r="CS50" s="653"/>
      <c r="CT50" s="653"/>
      <c r="CU50" s="653"/>
      <c r="CV50" s="653"/>
      <c r="CW50" s="653"/>
      <c r="CX50" s="653"/>
      <c r="CY50" s="653"/>
      <c r="CZ50" s="653"/>
      <c r="DA50" s="653"/>
      <c r="DB50" s="653"/>
      <c r="DC50" s="653"/>
      <c r="DD50" s="653"/>
      <c r="DE50" s="653"/>
      <c r="DF50" s="653"/>
      <c r="DG50" s="653"/>
      <c r="DH50" s="653"/>
      <c r="DI50" s="653"/>
      <c r="DJ50" s="653"/>
      <c r="DK50" s="653"/>
      <c r="DL50" s="653"/>
      <c r="DM50" s="653"/>
      <c r="DN50" s="653"/>
    </row>
    <row r="51" spans="1:118" s="654" customFormat="1" ht="24.75" customHeight="1" thickBot="1">
      <c r="A51" s="677" t="s">
        <v>280</v>
      </c>
      <c r="B51" s="675">
        <v>100</v>
      </c>
      <c r="C51" s="676">
        <v>1</v>
      </c>
      <c r="D51" s="670">
        <v>7</v>
      </c>
      <c r="E51" s="189"/>
      <c r="F51" s="895">
        <f aca="true" t="shared" si="1" ref="F51:F59">B51*C51*D51</f>
        <v>700</v>
      </c>
      <c r="G51" s="639"/>
      <c r="H51" s="640"/>
      <c r="I51" s="640"/>
      <c r="J51" s="640"/>
      <c r="K51" s="641"/>
      <c r="L51" s="667"/>
      <c r="M51" s="643"/>
      <c r="N51" s="463"/>
      <c r="O51" s="189"/>
      <c r="P51" s="189"/>
      <c r="Q51" s="189"/>
      <c r="R51" s="189"/>
      <c r="S51" s="189"/>
      <c r="T51" s="644"/>
      <c r="U51" s="189"/>
      <c r="V51" s="667"/>
      <c r="W51" s="644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3"/>
      <c r="AK51" s="653"/>
      <c r="AL51" s="653"/>
      <c r="AM51" s="653"/>
      <c r="AN51" s="653"/>
      <c r="AO51" s="653"/>
      <c r="AP51" s="653"/>
      <c r="AQ51" s="653"/>
      <c r="AR51" s="653"/>
      <c r="AS51" s="653"/>
      <c r="AT51" s="653"/>
      <c r="AU51" s="653"/>
      <c r="AV51" s="653"/>
      <c r="AW51" s="653"/>
      <c r="AX51" s="653"/>
      <c r="AY51" s="653"/>
      <c r="AZ51" s="653"/>
      <c r="BA51" s="653"/>
      <c r="BB51" s="653"/>
      <c r="BC51" s="653"/>
      <c r="BD51" s="653"/>
      <c r="BE51" s="653"/>
      <c r="BF51" s="653"/>
      <c r="BG51" s="653"/>
      <c r="BH51" s="653"/>
      <c r="BI51" s="653"/>
      <c r="BJ51" s="653"/>
      <c r="BK51" s="653"/>
      <c r="BL51" s="653"/>
      <c r="BM51" s="653"/>
      <c r="BN51" s="653"/>
      <c r="BO51" s="653"/>
      <c r="BP51" s="653"/>
      <c r="BQ51" s="653"/>
      <c r="BR51" s="653"/>
      <c r="BS51" s="653"/>
      <c r="BT51" s="653"/>
      <c r="BU51" s="653"/>
      <c r="BV51" s="653"/>
      <c r="BW51" s="653"/>
      <c r="BX51" s="653"/>
      <c r="BY51" s="653"/>
      <c r="BZ51" s="653"/>
      <c r="CA51" s="653"/>
      <c r="CB51" s="653"/>
      <c r="CC51" s="653"/>
      <c r="CD51" s="653"/>
      <c r="CE51" s="653"/>
      <c r="CF51" s="653"/>
      <c r="CG51" s="653"/>
      <c r="CH51" s="653"/>
      <c r="CI51" s="653"/>
      <c r="CJ51" s="653"/>
      <c r="CK51" s="653"/>
      <c r="CL51" s="653"/>
      <c r="CM51" s="653"/>
      <c r="CN51" s="653"/>
      <c r="CO51" s="653"/>
      <c r="CP51" s="653"/>
      <c r="CQ51" s="653"/>
      <c r="CR51" s="653"/>
      <c r="CS51" s="653"/>
      <c r="CT51" s="653"/>
      <c r="CU51" s="653"/>
      <c r="CV51" s="653"/>
      <c r="CW51" s="653"/>
      <c r="CX51" s="653"/>
      <c r="CY51" s="653"/>
      <c r="CZ51" s="653"/>
      <c r="DA51" s="653"/>
      <c r="DB51" s="653"/>
      <c r="DC51" s="653"/>
      <c r="DD51" s="653"/>
      <c r="DE51" s="653"/>
      <c r="DF51" s="653"/>
      <c r="DG51" s="653"/>
      <c r="DH51" s="653"/>
      <c r="DI51" s="653"/>
      <c r="DJ51" s="653"/>
      <c r="DK51" s="653"/>
      <c r="DL51" s="653"/>
      <c r="DM51" s="653"/>
      <c r="DN51" s="653"/>
    </row>
    <row r="52" spans="1:118" s="654" customFormat="1" ht="24.75" customHeight="1" thickBot="1">
      <c r="A52" s="671" t="s">
        <v>281</v>
      </c>
      <c r="B52" s="673">
        <v>50</v>
      </c>
      <c r="C52" s="674">
        <v>5</v>
      </c>
      <c r="D52" s="670">
        <v>7</v>
      </c>
      <c r="E52" s="189"/>
      <c r="F52" s="895">
        <f t="shared" si="1"/>
        <v>1750</v>
      </c>
      <c r="G52" s="639"/>
      <c r="H52" s="640"/>
      <c r="I52" s="640"/>
      <c r="J52" s="640"/>
      <c r="K52" s="641"/>
      <c r="L52" s="667"/>
      <c r="M52" s="643"/>
      <c r="N52" s="463"/>
      <c r="O52" s="189"/>
      <c r="P52" s="189"/>
      <c r="Q52" s="189"/>
      <c r="R52" s="189"/>
      <c r="S52" s="189"/>
      <c r="T52" s="644"/>
      <c r="U52" s="189"/>
      <c r="V52" s="667"/>
      <c r="W52" s="644"/>
      <c r="X52" s="653"/>
      <c r="Y52" s="653"/>
      <c r="Z52" s="653"/>
      <c r="AA52" s="653"/>
      <c r="AB52" s="65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3"/>
      <c r="AW52" s="653"/>
      <c r="AX52" s="653"/>
      <c r="AY52" s="653"/>
      <c r="AZ52" s="653"/>
      <c r="BA52" s="653"/>
      <c r="BB52" s="653"/>
      <c r="BC52" s="653"/>
      <c r="BD52" s="653"/>
      <c r="BE52" s="653"/>
      <c r="BF52" s="653"/>
      <c r="BG52" s="653"/>
      <c r="BH52" s="653"/>
      <c r="BI52" s="653"/>
      <c r="BJ52" s="653"/>
      <c r="BK52" s="653"/>
      <c r="BL52" s="653"/>
      <c r="BM52" s="653"/>
      <c r="BN52" s="653"/>
      <c r="BO52" s="653"/>
      <c r="BP52" s="653"/>
      <c r="BQ52" s="653"/>
      <c r="BR52" s="653"/>
      <c r="BS52" s="653"/>
      <c r="BT52" s="653"/>
      <c r="BU52" s="653"/>
      <c r="BV52" s="653"/>
      <c r="BW52" s="653"/>
      <c r="BX52" s="653"/>
      <c r="BY52" s="653"/>
      <c r="BZ52" s="653"/>
      <c r="CA52" s="653"/>
      <c r="CB52" s="653"/>
      <c r="CC52" s="653"/>
      <c r="CD52" s="653"/>
      <c r="CE52" s="653"/>
      <c r="CF52" s="653"/>
      <c r="CG52" s="653"/>
      <c r="CH52" s="653"/>
      <c r="CI52" s="653"/>
      <c r="CJ52" s="653"/>
      <c r="CK52" s="653"/>
      <c r="CL52" s="653"/>
      <c r="CM52" s="653"/>
      <c r="CN52" s="653"/>
      <c r="CO52" s="653"/>
      <c r="CP52" s="653"/>
      <c r="CQ52" s="653"/>
      <c r="CR52" s="653"/>
      <c r="CS52" s="653"/>
      <c r="CT52" s="653"/>
      <c r="CU52" s="653"/>
      <c r="CV52" s="653"/>
      <c r="CW52" s="653"/>
      <c r="CX52" s="653"/>
      <c r="CY52" s="653"/>
      <c r="CZ52" s="653"/>
      <c r="DA52" s="653"/>
      <c r="DB52" s="653"/>
      <c r="DC52" s="653"/>
      <c r="DD52" s="653"/>
      <c r="DE52" s="653"/>
      <c r="DF52" s="653"/>
      <c r="DG52" s="653"/>
      <c r="DH52" s="653"/>
      <c r="DI52" s="653"/>
      <c r="DJ52" s="653"/>
      <c r="DK52" s="653"/>
      <c r="DL52" s="653"/>
      <c r="DM52" s="653"/>
      <c r="DN52" s="653"/>
    </row>
    <row r="53" spans="1:118" s="654" customFormat="1" ht="24.75" customHeight="1" thickBot="1">
      <c r="A53" s="672" t="s">
        <v>282</v>
      </c>
      <c r="B53" s="675">
        <v>50</v>
      </c>
      <c r="C53" s="676">
        <v>6</v>
      </c>
      <c r="D53" s="670">
        <v>7</v>
      </c>
      <c r="E53" s="189"/>
      <c r="F53" s="895">
        <f t="shared" si="1"/>
        <v>2100</v>
      </c>
      <c r="G53" s="639"/>
      <c r="H53" s="640"/>
      <c r="I53" s="640"/>
      <c r="J53" s="640"/>
      <c r="K53" s="641"/>
      <c r="L53" s="667"/>
      <c r="M53" s="643"/>
      <c r="N53" s="463"/>
      <c r="O53" s="189"/>
      <c r="P53" s="189"/>
      <c r="Q53" s="189"/>
      <c r="R53" s="189"/>
      <c r="S53" s="189"/>
      <c r="T53" s="644"/>
      <c r="U53" s="189"/>
      <c r="V53" s="667"/>
      <c r="W53" s="644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3"/>
      <c r="CM53" s="653"/>
      <c r="CN53" s="653"/>
      <c r="CO53" s="653"/>
      <c r="CP53" s="653"/>
      <c r="CQ53" s="653"/>
      <c r="CR53" s="653"/>
      <c r="CS53" s="653"/>
      <c r="CT53" s="653"/>
      <c r="CU53" s="653"/>
      <c r="CV53" s="653"/>
      <c r="CW53" s="653"/>
      <c r="CX53" s="653"/>
      <c r="CY53" s="653"/>
      <c r="CZ53" s="653"/>
      <c r="DA53" s="653"/>
      <c r="DB53" s="653"/>
      <c r="DC53" s="653"/>
      <c r="DD53" s="653"/>
      <c r="DE53" s="653"/>
      <c r="DF53" s="653"/>
      <c r="DG53" s="653"/>
      <c r="DH53" s="653"/>
      <c r="DI53" s="653"/>
      <c r="DJ53" s="653"/>
      <c r="DK53" s="653"/>
      <c r="DL53" s="653"/>
      <c r="DM53" s="653"/>
      <c r="DN53" s="653"/>
    </row>
    <row r="54" spans="1:118" s="654" customFormat="1" ht="24.75" customHeight="1" thickBot="1">
      <c r="A54" s="672" t="s">
        <v>283</v>
      </c>
      <c r="B54" s="675">
        <v>50</v>
      </c>
      <c r="C54" s="676">
        <v>8</v>
      </c>
      <c r="D54" s="670">
        <v>7</v>
      </c>
      <c r="E54" s="189"/>
      <c r="F54" s="895">
        <f t="shared" si="1"/>
        <v>2800</v>
      </c>
      <c r="G54" s="639"/>
      <c r="H54" s="640"/>
      <c r="I54" s="640"/>
      <c r="J54" s="640"/>
      <c r="K54" s="641"/>
      <c r="L54" s="667"/>
      <c r="M54" s="643"/>
      <c r="N54" s="463"/>
      <c r="O54" s="189"/>
      <c r="P54" s="189"/>
      <c r="Q54" s="189"/>
      <c r="R54" s="189"/>
      <c r="S54" s="189"/>
      <c r="T54" s="644"/>
      <c r="U54" s="189"/>
      <c r="V54" s="667"/>
      <c r="W54" s="644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3"/>
      <c r="AK54" s="653"/>
      <c r="AL54" s="653"/>
      <c r="AM54" s="653"/>
      <c r="AN54" s="653"/>
      <c r="AO54" s="653"/>
      <c r="AP54" s="653"/>
      <c r="AQ54" s="653"/>
      <c r="AR54" s="653"/>
      <c r="AS54" s="653"/>
      <c r="AT54" s="653"/>
      <c r="AU54" s="653"/>
      <c r="AV54" s="653"/>
      <c r="AW54" s="653"/>
      <c r="AX54" s="653"/>
      <c r="AY54" s="653"/>
      <c r="AZ54" s="653"/>
      <c r="BA54" s="653"/>
      <c r="BB54" s="653"/>
      <c r="BC54" s="653"/>
      <c r="BD54" s="653"/>
      <c r="BE54" s="653"/>
      <c r="BF54" s="653"/>
      <c r="BG54" s="653"/>
      <c r="BH54" s="653"/>
      <c r="BI54" s="653"/>
      <c r="BJ54" s="653"/>
      <c r="BK54" s="653"/>
      <c r="BL54" s="653"/>
      <c r="BM54" s="653"/>
      <c r="BN54" s="653"/>
      <c r="BO54" s="653"/>
      <c r="BP54" s="653"/>
      <c r="BQ54" s="653"/>
      <c r="BR54" s="653"/>
      <c r="BS54" s="653"/>
      <c r="BT54" s="653"/>
      <c r="BU54" s="653"/>
      <c r="BV54" s="653"/>
      <c r="BW54" s="653"/>
      <c r="BX54" s="653"/>
      <c r="BY54" s="653"/>
      <c r="BZ54" s="653"/>
      <c r="CA54" s="653"/>
      <c r="CB54" s="653"/>
      <c r="CC54" s="653"/>
      <c r="CD54" s="653"/>
      <c r="CE54" s="653"/>
      <c r="CF54" s="653"/>
      <c r="CG54" s="653"/>
      <c r="CH54" s="653"/>
      <c r="CI54" s="653"/>
      <c r="CJ54" s="653"/>
      <c r="CK54" s="653"/>
      <c r="CL54" s="653"/>
      <c r="CM54" s="653"/>
      <c r="CN54" s="653"/>
      <c r="CO54" s="653"/>
      <c r="CP54" s="653"/>
      <c r="CQ54" s="653"/>
      <c r="CR54" s="653"/>
      <c r="CS54" s="653"/>
      <c r="CT54" s="653"/>
      <c r="CU54" s="653"/>
      <c r="CV54" s="653"/>
      <c r="CW54" s="653"/>
      <c r="CX54" s="653"/>
      <c r="CY54" s="653"/>
      <c r="CZ54" s="653"/>
      <c r="DA54" s="653"/>
      <c r="DB54" s="653"/>
      <c r="DC54" s="653"/>
      <c r="DD54" s="653"/>
      <c r="DE54" s="653"/>
      <c r="DF54" s="653"/>
      <c r="DG54" s="653"/>
      <c r="DH54" s="653"/>
      <c r="DI54" s="653"/>
      <c r="DJ54" s="653"/>
      <c r="DK54" s="653"/>
      <c r="DL54" s="653"/>
      <c r="DM54" s="653"/>
      <c r="DN54" s="653"/>
    </row>
    <row r="55" spans="1:118" s="654" customFormat="1" ht="24.75" customHeight="1" thickBot="1">
      <c r="A55" s="672" t="s">
        <v>284</v>
      </c>
      <c r="B55" s="675">
        <v>50</v>
      </c>
      <c r="C55" s="676">
        <v>8</v>
      </c>
      <c r="D55" s="670">
        <v>7</v>
      </c>
      <c r="E55" s="189"/>
      <c r="F55" s="895">
        <f t="shared" si="1"/>
        <v>2800</v>
      </c>
      <c r="G55" s="639"/>
      <c r="H55" s="640"/>
      <c r="I55" s="640"/>
      <c r="J55" s="640"/>
      <c r="K55" s="641"/>
      <c r="L55" s="667"/>
      <c r="M55" s="643"/>
      <c r="N55" s="463"/>
      <c r="O55" s="189"/>
      <c r="P55" s="189"/>
      <c r="Q55" s="189"/>
      <c r="R55" s="189"/>
      <c r="S55" s="189"/>
      <c r="T55" s="644"/>
      <c r="U55" s="189"/>
      <c r="V55" s="667"/>
      <c r="W55" s="644"/>
      <c r="X55" s="653"/>
      <c r="Y55" s="653"/>
      <c r="Z55" s="653"/>
      <c r="AA55" s="653"/>
      <c r="AB55" s="653"/>
      <c r="AC55" s="653"/>
      <c r="AD55" s="653"/>
      <c r="AE55" s="653"/>
      <c r="AF55" s="653"/>
      <c r="AG55" s="653"/>
      <c r="AH55" s="653"/>
      <c r="AI55" s="653"/>
      <c r="AJ55" s="653"/>
      <c r="AK55" s="653"/>
      <c r="AL55" s="653"/>
      <c r="AM55" s="653"/>
      <c r="AN55" s="653"/>
      <c r="AO55" s="653"/>
      <c r="AP55" s="653"/>
      <c r="AQ55" s="653"/>
      <c r="AR55" s="653"/>
      <c r="AS55" s="653"/>
      <c r="AT55" s="653"/>
      <c r="AU55" s="653"/>
      <c r="AV55" s="653"/>
      <c r="AW55" s="653"/>
      <c r="AX55" s="653"/>
      <c r="AY55" s="653"/>
      <c r="AZ55" s="653"/>
      <c r="BA55" s="653"/>
      <c r="BB55" s="653"/>
      <c r="BC55" s="653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3"/>
      <c r="BS55" s="653"/>
      <c r="BT55" s="653"/>
      <c r="BU55" s="653"/>
      <c r="BV55" s="653"/>
      <c r="BW55" s="653"/>
      <c r="BX55" s="653"/>
      <c r="BY55" s="653"/>
      <c r="BZ55" s="653"/>
      <c r="CA55" s="653"/>
      <c r="CB55" s="653"/>
      <c r="CC55" s="653"/>
      <c r="CD55" s="653"/>
      <c r="CE55" s="653"/>
      <c r="CF55" s="653"/>
      <c r="CG55" s="653"/>
      <c r="CH55" s="653"/>
      <c r="CI55" s="653"/>
      <c r="CJ55" s="653"/>
      <c r="CK55" s="653"/>
      <c r="CL55" s="653"/>
      <c r="CM55" s="653"/>
      <c r="CN55" s="653"/>
      <c r="CO55" s="653"/>
      <c r="CP55" s="653"/>
      <c r="CQ55" s="653"/>
      <c r="CR55" s="653"/>
      <c r="CS55" s="653"/>
      <c r="CT55" s="653"/>
      <c r="CU55" s="653"/>
      <c r="CV55" s="653"/>
      <c r="CW55" s="653"/>
      <c r="CX55" s="653"/>
      <c r="CY55" s="653"/>
      <c r="CZ55" s="653"/>
      <c r="DA55" s="653"/>
      <c r="DB55" s="653"/>
      <c r="DC55" s="653"/>
      <c r="DD55" s="653"/>
      <c r="DE55" s="653"/>
      <c r="DF55" s="653"/>
      <c r="DG55" s="653"/>
      <c r="DH55" s="653"/>
      <c r="DI55" s="653"/>
      <c r="DJ55" s="653"/>
      <c r="DK55" s="653"/>
      <c r="DL55" s="653"/>
      <c r="DM55" s="653"/>
      <c r="DN55" s="653"/>
    </row>
    <row r="56" spans="1:118" s="654" customFormat="1" ht="24.75" customHeight="1" thickBot="1">
      <c r="A56" s="672" t="s">
        <v>285</v>
      </c>
      <c r="B56" s="675">
        <v>75</v>
      </c>
      <c r="C56" s="676">
        <v>30</v>
      </c>
      <c r="D56" s="670">
        <v>7</v>
      </c>
      <c r="E56" s="189"/>
      <c r="F56" s="895">
        <f t="shared" si="1"/>
        <v>15750</v>
      </c>
      <c r="G56" s="639"/>
      <c r="H56" s="640"/>
      <c r="I56" s="640"/>
      <c r="J56" s="640"/>
      <c r="K56" s="641"/>
      <c r="L56" s="667"/>
      <c r="M56" s="643"/>
      <c r="N56" s="463"/>
      <c r="O56" s="189"/>
      <c r="P56" s="189"/>
      <c r="Q56" s="189"/>
      <c r="R56" s="189"/>
      <c r="S56" s="189"/>
      <c r="T56" s="644"/>
      <c r="U56" s="189"/>
      <c r="V56" s="667"/>
      <c r="W56" s="644"/>
      <c r="X56" s="653"/>
      <c r="Y56" s="653"/>
      <c r="Z56" s="653"/>
      <c r="AA56" s="653"/>
      <c r="AB56" s="653"/>
      <c r="AC56" s="653"/>
      <c r="AD56" s="653"/>
      <c r="AE56" s="653"/>
      <c r="AF56" s="653"/>
      <c r="AG56" s="653"/>
      <c r="AH56" s="653"/>
      <c r="AI56" s="653"/>
      <c r="AJ56" s="653"/>
      <c r="AK56" s="653"/>
      <c r="AL56" s="653"/>
      <c r="AM56" s="653"/>
      <c r="AN56" s="653"/>
      <c r="AO56" s="653"/>
      <c r="AP56" s="653"/>
      <c r="AQ56" s="653"/>
      <c r="AR56" s="653"/>
      <c r="AS56" s="653"/>
      <c r="AT56" s="653"/>
      <c r="AU56" s="653"/>
      <c r="AV56" s="653"/>
      <c r="AW56" s="653"/>
      <c r="AX56" s="653"/>
      <c r="AY56" s="653"/>
      <c r="AZ56" s="653"/>
      <c r="BA56" s="653"/>
      <c r="BB56" s="653"/>
      <c r="BC56" s="653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3"/>
      <c r="BS56" s="653"/>
      <c r="BT56" s="653"/>
      <c r="BU56" s="653"/>
      <c r="BV56" s="653"/>
      <c r="BW56" s="653"/>
      <c r="BX56" s="653"/>
      <c r="BY56" s="653"/>
      <c r="BZ56" s="653"/>
      <c r="CA56" s="653"/>
      <c r="CB56" s="653"/>
      <c r="CC56" s="653"/>
      <c r="CD56" s="653"/>
      <c r="CE56" s="653"/>
      <c r="CF56" s="653"/>
      <c r="CG56" s="653"/>
      <c r="CH56" s="653"/>
      <c r="CI56" s="653"/>
      <c r="CJ56" s="653"/>
      <c r="CK56" s="653"/>
      <c r="CL56" s="653"/>
      <c r="CM56" s="653"/>
      <c r="CN56" s="653"/>
      <c r="CO56" s="653"/>
      <c r="CP56" s="653"/>
      <c r="CQ56" s="653"/>
      <c r="CR56" s="653"/>
      <c r="CS56" s="653"/>
      <c r="CT56" s="653"/>
      <c r="CU56" s="653"/>
      <c r="CV56" s="653"/>
      <c r="CW56" s="653"/>
      <c r="CX56" s="653"/>
      <c r="CY56" s="653"/>
      <c r="CZ56" s="653"/>
      <c r="DA56" s="653"/>
      <c r="DB56" s="653"/>
      <c r="DC56" s="653"/>
      <c r="DD56" s="653"/>
      <c r="DE56" s="653"/>
      <c r="DF56" s="653"/>
      <c r="DG56" s="653"/>
      <c r="DH56" s="653"/>
      <c r="DI56" s="653"/>
      <c r="DJ56" s="653"/>
      <c r="DK56" s="653"/>
      <c r="DL56" s="653"/>
      <c r="DM56" s="653"/>
      <c r="DN56" s="653"/>
    </row>
    <row r="57" spans="1:118" s="654" customFormat="1" ht="24.75" customHeight="1" thickBot="1">
      <c r="A57" s="672" t="s">
        <v>286</v>
      </c>
      <c r="B57" s="675">
        <v>75</v>
      </c>
      <c r="C57" s="676">
        <v>4</v>
      </c>
      <c r="D57" s="670">
        <v>7</v>
      </c>
      <c r="E57" s="189"/>
      <c r="F57" s="895">
        <f t="shared" si="1"/>
        <v>2100</v>
      </c>
      <c r="G57" s="639"/>
      <c r="H57" s="640"/>
      <c r="I57" s="640"/>
      <c r="J57" s="640"/>
      <c r="K57" s="641"/>
      <c r="L57" s="667"/>
      <c r="M57" s="643"/>
      <c r="N57" s="463"/>
      <c r="O57" s="189"/>
      <c r="P57" s="189"/>
      <c r="Q57" s="189"/>
      <c r="R57" s="189"/>
      <c r="S57" s="189"/>
      <c r="T57" s="644"/>
      <c r="U57" s="189"/>
      <c r="V57" s="667"/>
      <c r="W57" s="644"/>
      <c r="X57" s="653"/>
      <c r="Y57" s="653"/>
      <c r="Z57" s="653"/>
      <c r="AA57" s="653"/>
      <c r="AB57" s="653"/>
      <c r="AC57" s="653"/>
      <c r="AD57" s="653"/>
      <c r="AE57" s="653"/>
      <c r="AF57" s="653"/>
      <c r="AG57" s="653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653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53"/>
      <c r="BO57" s="653"/>
      <c r="BP57" s="653"/>
      <c r="BQ57" s="653"/>
      <c r="BR57" s="653"/>
      <c r="BS57" s="653"/>
      <c r="BT57" s="653"/>
      <c r="BU57" s="653"/>
      <c r="BV57" s="653"/>
      <c r="BW57" s="653"/>
      <c r="BX57" s="653"/>
      <c r="BY57" s="653"/>
      <c r="BZ57" s="653"/>
      <c r="CA57" s="653"/>
      <c r="CB57" s="653"/>
      <c r="CC57" s="653"/>
      <c r="CD57" s="653"/>
      <c r="CE57" s="653"/>
      <c r="CF57" s="653"/>
      <c r="CG57" s="653"/>
      <c r="CH57" s="653"/>
      <c r="CI57" s="653"/>
      <c r="CJ57" s="653"/>
      <c r="CK57" s="653"/>
      <c r="CL57" s="653"/>
      <c r="CM57" s="653"/>
      <c r="CN57" s="653"/>
      <c r="CO57" s="653"/>
      <c r="CP57" s="653"/>
      <c r="CQ57" s="653"/>
      <c r="CR57" s="653"/>
      <c r="CS57" s="653"/>
      <c r="CT57" s="653"/>
      <c r="CU57" s="653"/>
      <c r="CV57" s="653"/>
      <c r="CW57" s="653"/>
      <c r="CX57" s="653"/>
      <c r="CY57" s="653"/>
      <c r="CZ57" s="653"/>
      <c r="DA57" s="653"/>
      <c r="DB57" s="653"/>
      <c r="DC57" s="653"/>
      <c r="DD57" s="653"/>
      <c r="DE57" s="653"/>
      <c r="DF57" s="653"/>
      <c r="DG57" s="653"/>
      <c r="DH57" s="653"/>
      <c r="DI57" s="653"/>
      <c r="DJ57" s="653"/>
      <c r="DK57" s="653"/>
      <c r="DL57" s="653"/>
      <c r="DM57" s="653"/>
      <c r="DN57" s="653"/>
    </row>
    <row r="58" spans="1:118" s="654" customFormat="1" ht="24.75" customHeight="1" thickBot="1">
      <c r="A58" s="671" t="s">
        <v>287</v>
      </c>
      <c r="B58" s="673">
        <v>100</v>
      </c>
      <c r="C58" s="674">
        <v>4</v>
      </c>
      <c r="D58" s="670">
        <v>7</v>
      </c>
      <c r="E58" s="189"/>
      <c r="F58" s="895">
        <f t="shared" si="1"/>
        <v>2800</v>
      </c>
      <c r="G58" s="639"/>
      <c r="H58" s="640"/>
      <c r="I58" s="640"/>
      <c r="J58" s="640"/>
      <c r="K58" s="641"/>
      <c r="L58" s="667"/>
      <c r="M58" s="643"/>
      <c r="N58" s="463"/>
      <c r="O58" s="189"/>
      <c r="P58" s="189"/>
      <c r="Q58" s="189"/>
      <c r="R58" s="189"/>
      <c r="S58" s="189"/>
      <c r="T58" s="644"/>
      <c r="U58" s="189"/>
      <c r="V58" s="667"/>
      <c r="W58" s="644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3"/>
      <c r="AK58" s="653"/>
      <c r="AL58" s="653"/>
      <c r="AM58" s="653"/>
      <c r="AN58" s="653"/>
      <c r="AO58" s="653"/>
      <c r="AP58" s="653"/>
      <c r="AQ58" s="653"/>
      <c r="AR58" s="653"/>
      <c r="AS58" s="653"/>
      <c r="AT58" s="653"/>
      <c r="AU58" s="653"/>
      <c r="AV58" s="653"/>
      <c r="AW58" s="653"/>
      <c r="AX58" s="653"/>
      <c r="AY58" s="653"/>
      <c r="AZ58" s="653"/>
      <c r="BA58" s="653"/>
      <c r="BB58" s="653"/>
      <c r="BC58" s="653"/>
      <c r="BD58" s="653"/>
      <c r="BE58" s="653"/>
      <c r="BF58" s="653"/>
      <c r="BG58" s="653"/>
      <c r="BH58" s="653"/>
      <c r="BI58" s="653"/>
      <c r="BJ58" s="653"/>
      <c r="BK58" s="653"/>
      <c r="BL58" s="653"/>
      <c r="BM58" s="653"/>
      <c r="BN58" s="653"/>
      <c r="BO58" s="653"/>
      <c r="BP58" s="653"/>
      <c r="BQ58" s="653"/>
      <c r="BR58" s="653"/>
      <c r="BS58" s="653"/>
      <c r="BT58" s="653"/>
      <c r="BU58" s="653"/>
      <c r="BV58" s="653"/>
      <c r="BW58" s="653"/>
      <c r="BX58" s="653"/>
      <c r="BY58" s="653"/>
      <c r="BZ58" s="653"/>
      <c r="CA58" s="653"/>
      <c r="CB58" s="653"/>
      <c r="CC58" s="653"/>
      <c r="CD58" s="653"/>
      <c r="CE58" s="653"/>
      <c r="CF58" s="653"/>
      <c r="CG58" s="653"/>
      <c r="CH58" s="653"/>
      <c r="CI58" s="653"/>
      <c r="CJ58" s="653"/>
      <c r="CK58" s="653"/>
      <c r="CL58" s="653"/>
      <c r="CM58" s="653"/>
      <c r="CN58" s="653"/>
      <c r="CO58" s="653"/>
      <c r="CP58" s="653"/>
      <c r="CQ58" s="653"/>
      <c r="CR58" s="653"/>
      <c r="CS58" s="653"/>
      <c r="CT58" s="653"/>
      <c r="CU58" s="653"/>
      <c r="CV58" s="653"/>
      <c r="CW58" s="653"/>
      <c r="CX58" s="653"/>
      <c r="CY58" s="653"/>
      <c r="CZ58" s="653"/>
      <c r="DA58" s="653"/>
      <c r="DB58" s="653"/>
      <c r="DC58" s="653"/>
      <c r="DD58" s="653"/>
      <c r="DE58" s="653"/>
      <c r="DF58" s="653"/>
      <c r="DG58" s="653"/>
      <c r="DH58" s="653"/>
      <c r="DI58" s="653"/>
      <c r="DJ58" s="653"/>
      <c r="DK58" s="653"/>
      <c r="DL58" s="653"/>
      <c r="DM58" s="653"/>
      <c r="DN58" s="653"/>
    </row>
    <row r="59" spans="1:118" s="654" customFormat="1" ht="24.75" customHeight="1" thickBot="1">
      <c r="A59" s="672" t="s">
        <v>288</v>
      </c>
      <c r="B59" s="673">
        <v>75</v>
      </c>
      <c r="C59" s="676">
        <v>3</v>
      </c>
      <c r="D59" s="670">
        <v>7</v>
      </c>
      <c r="E59" s="189"/>
      <c r="F59" s="895">
        <f t="shared" si="1"/>
        <v>1575</v>
      </c>
      <c r="G59" s="639"/>
      <c r="H59" s="640"/>
      <c r="I59" s="640"/>
      <c r="J59" s="640"/>
      <c r="K59" s="641"/>
      <c r="L59" s="667"/>
      <c r="M59" s="643"/>
      <c r="N59" s="463"/>
      <c r="O59" s="189"/>
      <c r="P59" s="189"/>
      <c r="Q59" s="189"/>
      <c r="R59" s="189"/>
      <c r="S59" s="189"/>
      <c r="T59" s="644"/>
      <c r="U59" s="189"/>
      <c r="V59" s="667"/>
      <c r="W59" s="644"/>
      <c r="X59" s="653"/>
      <c r="Y59" s="653"/>
      <c r="Z59" s="653"/>
      <c r="AA59" s="653"/>
      <c r="AB59" s="653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M59" s="653"/>
      <c r="AN59" s="653"/>
      <c r="AO59" s="653"/>
      <c r="AP59" s="653"/>
      <c r="AQ59" s="653"/>
      <c r="AR59" s="653"/>
      <c r="AS59" s="653"/>
      <c r="AT59" s="653"/>
      <c r="AU59" s="653"/>
      <c r="AV59" s="653"/>
      <c r="AW59" s="653"/>
      <c r="AX59" s="653"/>
      <c r="AY59" s="653"/>
      <c r="AZ59" s="653"/>
      <c r="BA59" s="653"/>
      <c r="BB59" s="653"/>
      <c r="BC59" s="653"/>
      <c r="BD59" s="653"/>
      <c r="BE59" s="653"/>
      <c r="BF59" s="653"/>
      <c r="BG59" s="653"/>
      <c r="BH59" s="653"/>
      <c r="BI59" s="653"/>
      <c r="BJ59" s="653"/>
      <c r="BK59" s="653"/>
      <c r="BL59" s="653"/>
      <c r="BM59" s="653"/>
      <c r="BN59" s="653"/>
      <c r="BO59" s="653"/>
      <c r="BP59" s="653"/>
      <c r="BQ59" s="653"/>
      <c r="BR59" s="653"/>
      <c r="BS59" s="653"/>
      <c r="BT59" s="653"/>
      <c r="BU59" s="653"/>
      <c r="BV59" s="653"/>
      <c r="BW59" s="653"/>
      <c r="BX59" s="653"/>
      <c r="BY59" s="653"/>
      <c r="BZ59" s="653"/>
      <c r="CA59" s="653"/>
      <c r="CB59" s="653"/>
      <c r="CC59" s="653"/>
      <c r="CD59" s="653"/>
      <c r="CE59" s="653"/>
      <c r="CF59" s="653"/>
      <c r="CG59" s="653"/>
      <c r="CH59" s="653"/>
      <c r="CI59" s="653"/>
      <c r="CJ59" s="653"/>
      <c r="CK59" s="653"/>
      <c r="CL59" s="653"/>
      <c r="CM59" s="653"/>
      <c r="CN59" s="653"/>
      <c r="CO59" s="653"/>
      <c r="CP59" s="653"/>
      <c r="CQ59" s="653"/>
      <c r="CR59" s="653"/>
      <c r="CS59" s="653"/>
      <c r="CT59" s="653"/>
      <c r="CU59" s="653"/>
      <c r="CV59" s="653"/>
      <c r="CW59" s="653"/>
      <c r="CX59" s="653"/>
      <c r="CY59" s="653"/>
      <c r="CZ59" s="653"/>
      <c r="DA59" s="653"/>
      <c r="DB59" s="653"/>
      <c r="DC59" s="653"/>
      <c r="DD59" s="653"/>
      <c r="DE59" s="653"/>
      <c r="DF59" s="653"/>
      <c r="DG59" s="653"/>
      <c r="DH59" s="653"/>
      <c r="DI59" s="653"/>
      <c r="DJ59" s="653"/>
      <c r="DK59" s="653"/>
      <c r="DL59" s="653"/>
      <c r="DM59" s="653"/>
      <c r="DN59" s="653"/>
    </row>
    <row r="60" spans="1:118" s="654" customFormat="1" ht="24.75" customHeight="1" thickBot="1">
      <c r="A60" s="672" t="s">
        <v>289</v>
      </c>
      <c r="B60" s="673">
        <v>75</v>
      </c>
      <c r="C60" s="676">
        <v>3</v>
      </c>
      <c r="D60" s="670">
        <v>7</v>
      </c>
      <c r="E60" s="189"/>
      <c r="F60" s="895">
        <f aca="true" t="shared" si="2" ref="F60:F65">B60*C60*D60</f>
        <v>1575</v>
      </c>
      <c r="G60" s="639"/>
      <c r="H60" s="640"/>
      <c r="I60" s="640"/>
      <c r="J60" s="640"/>
      <c r="K60" s="641"/>
      <c r="L60" s="667"/>
      <c r="M60" s="643"/>
      <c r="N60" s="463"/>
      <c r="O60" s="189"/>
      <c r="P60" s="189"/>
      <c r="Q60" s="189"/>
      <c r="R60" s="189"/>
      <c r="S60" s="189"/>
      <c r="T60" s="644"/>
      <c r="U60" s="189"/>
      <c r="V60" s="667"/>
      <c r="W60" s="644"/>
      <c r="X60" s="653"/>
      <c r="Y60" s="653"/>
      <c r="Z60" s="653"/>
      <c r="AA60" s="653"/>
      <c r="AB60" s="653"/>
      <c r="AC60" s="653"/>
      <c r="AD60" s="653"/>
      <c r="AE60" s="653"/>
      <c r="AF60" s="653"/>
      <c r="AG60" s="653"/>
      <c r="AH60" s="653"/>
      <c r="AI60" s="653"/>
      <c r="AJ60" s="653"/>
      <c r="AK60" s="653"/>
      <c r="AL60" s="653"/>
      <c r="AM60" s="653"/>
      <c r="AN60" s="653"/>
      <c r="AO60" s="653"/>
      <c r="AP60" s="653"/>
      <c r="AQ60" s="653"/>
      <c r="AR60" s="653"/>
      <c r="AS60" s="653"/>
      <c r="AT60" s="653"/>
      <c r="AU60" s="653"/>
      <c r="AV60" s="653"/>
      <c r="AW60" s="653"/>
      <c r="AX60" s="653"/>
      <c r="AY60" s="653"/>
      <c r="AZ60" s="653"/>
      <c r="BA60" s="653"/>
      <c r="BB60" s="653"/>
      <c r="BC60" s="653"/>
      <c r="BD60" s="653"/>
      <c r="BE60" s="653"/>
      <c r="BF60" s="653"/>
      <c r="BG60" s="653"/>
      <c r="BH60" s="653"/>
      <c r="BI60" s="653"/>
      <c r="BJ60" s="653"/>
      <c r="BK60" s="653"/>
      <c r="BL60" s="653"/>
      <c r="BM60" s="653"/>
      <c r="BN60" s="653"/>
      <c r="BO60" s="653"/>
      <c r="BP60" s="653"/>
      <c r="BQ60" s="653"/>
      <c r="BR60" s="653"/>
      <c r="BS60" s="653"/>
      <c r="BT60" s="653"/>
      <c r="BU60" s="653"/>
      <c r="BV60" s="653"/>
      <c r="BW60" s="653"/>
      <c r="BX60" s="653"/>
      <c r="BY60" s="653"/>
      <c r="BZ60" s="653"/>
      <c r="CA60" s="653"/>
      <c r="CB60" s="653"/>
      <c r="CC60" s="653"/>
      <c r="CD60" s="653"/>
      <c r="CE60" s="653"/>
      <c r="CF60" s="653"/>
      <c r="CG60" s="653"/>
      <c r="CH60" s="653"/>
      <c r="CI60" s="653"/>
      <c r="CJ60" s="653"/>
      <c r="CK60" s="653"/>
      <c r="CL60" s="653"/>
      <c r="CM60" s="653"/>
      <c r="CN60" s="653"/>
      <c r="CO60" s="653"/>
      <c r="CP60" s="653"/>
      <c r="CQ60" s="653"/>
      <c r="CR60" s="653"/>
      <c r="CS60" s="653"/>
      <c r="CT60" s="653"/>
      <c r="CU60" s="653"/>
      <c r="CV60" s="653"/>
      <c r="CW60" s="653"/>
      <c r="CX60" s="653"/>
      <c r="CY60" s="653"/>
      <c r="CZ60" s="653"/>
      <c r="DA60" s="653"/>
      <c r="DB60" s="653"/>
      <c r="DC60" s="653"/>
      <c r="DD60" s="653"/>
      <c r="DE60" s="653"/>
      <c r="DF60" s="653"/>
      <c r="DG60" s="653"/>
      <c r="DH60" s="653"/>
      <c r="DI60" s="653"/>
      <c r="DJ60" s="653"/>
      <c r="DK60" s="653"/>
      <c r="DL60" s="653"/>
      <c r="DM60" s="653"/>
      <c r="DN60" s="653"/>
    </row>
    <row r="61" spans="1:118" s="654" customFormat="1" ht="24.75" customHeight="1" thickBot="1">
      <c r="A61" s="672" t="s">
        <v>290</v>
      </c>
      <c r="B61" s="673">
        <v>75</v>
      </c>
      <c r="C61" s="676">
        <v>1</v>
      </c>
      <c r="D61" s="670">
        <v>7</v>
      </c>
      <c r="E61" s="189"/>
      <c r="F61" s="895">
        <f t="shared" si="2"/>
        <v>525</v>
      </c>
      <c r="G61" s="639"/>
      <c r="H61" s="640"/>
      <c r="I61" s="640"/>
      <c r="J61" s="640"/>
      <c r="K61" s="641"/>
      <c r="L61" s="667"/>
      <c r="M61" s="643"/>
      <c r="N61" s="463"/>
      <c r="O61" s="189"/>
      <c r="P61" s="189"/>
      <c r="Q61" s="189"/>
      <c r="R61" s="189"/>
      <c r="S61" s="189"/>
      <c r="T61" s="644"/>
      <c r="U61" s="189"/>
      <c r="V61" s="667"/>
      <c r="W61" s="644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3"/>
      <c r="AS61" s="653"/>
      <c r="AT61" s="653"/>
      <c r="AU61" s="653"/>
      <c r="AV61" s="653"/>
      <c r="AW61" s="653"/>
      <c r="AX61" s="653"/>
      <c r="AY61" s="653"/>
      <c r="AZ61" s="653"/>
      <c r="BA61" s="653"/>
      <c r="BB61" s="653"/>
      <c r="BC61" s="653"/>
      <c r="BD61" s="653"/>
      <c r="BE61" s="653"/>
      <c r="BF61" s="653"/>
      <c r="BG61" s="653"/>
      <c r="BH61" s="653"/>
      <c r="BI61" s="653"/>
      <c r="BJ61" s="653"/>
      <c r="BK61" s="653"/>
      <c r="BL61" s="653"/>
      <c r="BM61" s="653"/>
      <c r="BN61" s="653"/>
      <c r="BO61" s="653"/>
      <c r="BP61" s="653"/>
      <c r="BQ61" s="653"/>
      <c r="BR61" s="653"/>
      <c r="BS61" s="653"/>
      <c r="BT61" s="653"/>
      <c r="BU61" s="653"/>
      <c r="BV61" s="653"/>
      <c r="BW61" s="653"/>
      <c r="BX61" s="653"/>
      <c r="BY61" s="653"/>
      <c r="BZ61" s="653"/>
      <c r="CA61" s="653"/>
      <c r="CB61" s="653"/>
      <c r="CC61" s="653"/>
      <c r="CD61" s="653"/>
      <c r="CE61" s="653"/>
      <c r="CF61" s="653"/>
      <c r="CG61" s="653"/>
      <c r="CH61" s="653"/>
      <c r="CI61" s="653"/>
      <c r="CJ61" s="653"/>
      <c r="CK61" s="653"/>
      <c r="CL61" s="653"/>
      <c r="CM61" s="653"/>
      <c r="CN61" s="653"/>
      <c r="CO61" s="653"/>
      <c r="CP61" s="653"/>
      <c r="CQ61" s="653"/>
      <c r="CR61" s="653"/>
      <c r="CS61" s="653"/>
      <c r="CT61" s="653"/>
      <c r="CU61" s="653"/>
      <c r="CV61" s="653"/>
      <c r="CW61" s="653"/>
      <c r="CX61" s="653"/>
      <c r="CY61" s="653"/>
      <c r="CZ61" s="653"/>
      <c r="DA61" s="653"/>
      <c r="DB61" s="653"/>
      <c r="DC61" s="653"/>
      <c r="DD61" s="653"/>
      <c r="DE61" s="653"/>
      <c r="DF61" s="653"/>
      <c r="DG61" s="653"/>
      <c r="DH61" s="653"/>
      <c r="DI61" s="653"/>
      <c r="DJ61" s="653"/>
      <c r="DK61" s="653"/>
      <c r="DL61" s="653"/>
      <c r="DM61" s="653"/>
      <c r="DN61" s="653"/>
    </row>
    <row r="62" spans="1:118" s="654" customFormat="1" ht="24.75" customHeight="1" thickBot="1">
      <c r="A62" s="672" t="s">
        <v>291</v>
      </c>
      <c r="B62" s="673">
        <v>75</v>
      </c>
      <c r="C62" s="676">
        <v>5</v>
      </c>
      <c r="D62" s="670">
        <v>7</v>
      </c>
      <c r="E62" s="189"/>
      <c r="F62" s="895">
        <f t="shared" si="2"/>
        <v>2625</v>
      </c>
      <c r="G62" s="639"/>
      <c r="H62" s="640"/>
      <c r="I62" s="640"/>
      <c r="J62" s="640"/>
      <c r="K62" s="641"/>
      <c r="L62" s="667"/>
      <c r="M62" s="643"/>
      <c r="N62" s="463"/>
      <c r="O62" s="189"/>
      <c r="P62" s="189"/>
      <c r="Q62" s="189"/>
      <c r="R62" s="189"/>
      <c r="S62" s="189"/>
      <c r="T62" s="644"/>
      <c r="U62" s="189"/>
      <c r="V62" s="667"/>
      <c r="W62" s="644"/>
      <c r="X62" s="653"/>
      <c r="Y62" s="653"/>
      <c r="Z62" s="653"/>
      <c r="AA62" s="653"/>
      <c r="AB62" s="653"/>
      <c r="AC62" s="653"/>
      <c r="AD62" s="653"/>
      <c r="AE62" s="653"/>
      <c r="AF62" s="653"/>
      <c r="AG62" s="653"/>
      <c r="AH62" s="653"/>
      <c r="AI62" s="653"/>
      <c r="AJ62" s="653"/>
      <c r="AK62" s="653"/>
      <c r="AL62" s="653"/>
      <c r="AM62" s="653"/>
      <c r="AN62" s="653"/>
      <c r="AO62" s="653"/>
      <c r="AP62" s="653"/>
      <c r="AQ62" s="653"/>
      <c r="AR62" s="653"/>
      <c r="AS62" s="653"/>
      <c r="AT62" s="653"/>
      <c r="AU62" s="653"/>
      <c r="AV62" s="653"/>
      <c r="AW62" s="653"/>
      <c r="AX62" s="653"/>
      <c r="AY62" s="653"/>
      <c r="AZ62" s="653"/>
      <c r="BA62" s="653"/>
      <c r="BB62" s="653"/>
      <c r="BC62" s="653"/>
      <c r="BD62" s="653"/>
      <c r="BE62" s="653"/>
      <c r="BF62" s="653"/>
      <c r="BG62" s="653"/>
      <c r="BH62" s="653"/>
      <c r="BI62" s="653"/>
      <c r="BJ62" s="653"/>
      <c r="BK62" s="653"/>
      <c r="BL62" s="653"/>
      <c r="BM62" s="653"/>
      <c r="BN62" s="653"/>
      <c r="BO62" s="653"/>
      <c r="BP62" s="653"/>
      <c r="BQ62" s="653"/>
      <c r="BR62" s="653"/>
      <c r="BS62" s="653"/>
      <c r="BT62" s="653"/>
      <c r="BU62" s="653"/>
      <c r="BV62" s="653"/>
      <c r="BW62" s="653"/>
      <c r="BX62" s="653"/>
      <c r="BY62" s="653"/>
      <c r="BZ62" s="653"/>
      <c r="CA62" s="653"/>
      <c r="CB62" s="653"/>
      <c r="CC62" s="653"/>
      <c r="CD62" s="653"/>
      <c r="CE62" s="653"/>
      <c r="CF62" s="653"/>
      <c r="CG62" s="653"/>
      <c r="CH62" s="653"/>
      <c r="CI62" s="653"/>
      <c r="CJ62" s="653"/>
      <c r="CK62" s="653"/>
      <c r="CL62" s="653"/>
      <c r="CM62" s="653"/>
      <c r="CN62" s="653"/>
      <c r="CO62" s="653"/>
      <c r="CP62" s="653"/>
      <c r="CQ62" s="653"/>
      <c r="CR62" s="653"/>
      <c r="CS62" s="653"/>
      <c r="CT62" s="653"/>
      <c r="CU62" s="653"/>
      <c r="CV62" s="653"/>
      <c r="CW62" s="653"/>
      <c r="CX62" s="653"/>
      <c r="CY62" s="653"/>
      <c r="CZ62" s="653"/>
      <c r="DA62" s="653"/>
      <c r="DB62" s="653"/>
      <c r="DC62" s="653"/>
      <c r="DD62" s="653"/>
      <c r="DE62" s="653"/>
      <c r="DF62" s="653"/>
      <c r="DG62" s="653"/>
      <c r="DH62" s="653"/>
      <c r="DI62" s="653"/>
      <c r="DJ62" s="653"/>
      <c r="DK62" s="653"/>
      <c r="DL62" s="653"/>
      <c r="DM62" s="653"/>
      <c r="DN62" s="653"/>
    </row>
    <row r="63" spans="1:118" s="654" customFormat="1" ht="24.75" customHeight="1" thickBot="1">
      <c r="A63" s="672" t="s">
        <v>292</v>
      </c>
      <c r="B63" s="673">
        <v>100</v>
      </c>
      <c r="C63" s="676">
        <v>14</v>
      </c>
      <c r="D63" s="670">
        <v>7</v>
      </c>
      <c r="E63" s="189"/>
      <c r="F63" s="895">
        <f t="shared" si="2"/>
        <v>9800</v>
      </c>
      <c r="G63" s="639"/>
      <c r="H63" s="640"/>
      <c r="I63" s="640"/>
      <c r="J63" s="640"/>
      <c r="K63" s="641"/>
      <c r="L63" s="667"/>
      <c r="M63" s="643"/>
      <c r="N63" s="463"/>
      <c r="O63" s="189"/>
      <c r="P63" s="189"/>
      <c r="Q63" s="189"/>
      <c r="R63" s="189"/>
      <c r="S63" s="189"/>
      <c r="T63" s="644"/>
      <c r="U63" s="189"/>
      <c r="V63" s="667"/>
      <c r="W63" s="644"/>
      <c r="X63" s="653"/>
      <c r="Y63" s="653"/>
      <c r="Z63" s="653"/>
      <c r="AA63" s="653"/>
      <c r="AB63" s="653"/>
      <c r="AC63" s="653"/>
      <c r="AD63" s="653"/>
      <c r="AE63" s="653"/>
      <c r="AF63" s="653"/>
      <c r="AG63" s="653"/>
      <c r="AH63" s="653"/>
      <c r="AI63" s="653"/>
      <c r="AJ63" s="653"/>
      <c r="AK63" s="653"/>
      <c r="AL63" s="653"/>
      <c r="AM63" s="653"/>
      <c r="AN63" s="653"/>
      <c r="AO63" s="653"/>
      <c r="AP63" s="653"/>
      <c r="AQ63" s="653"/>
      <c r="AR63" s="653"/>
      <c r="AS63" s="653"/>
      <c r="AT63" s="653"/>
      <c r="AU63" s="653"/>
      <c r="AV63" s="653"/>
      <c r="AW63" s="653"/>
      <c r="AX63" s="653"/>
      <c r="AY63" s="653"/>
      <c r="AZ63" s="653"/>
      <c r="BA63" s="653"/>
      <c r="BB63" s="653"/>
      <c r="BC63" s="653"/>
      <c r="BD63" s="653"/>
      <c r="BE63" s="653"/>
      <c r="BF63" s="653"/>
      <c r="BG63" s="653"/>
      <c r="BH63" s="653"/>
      <c r="BI63" s="653"/>
      <c r="BJ63" s="653"/>
      <c r="BK63" s="653"/>
      <c r="BL63" s="653"/>
      <c r="BM63" s="653"/>
      <c r="BN63" s="653"/>
      <c r="BO63" s="653"/>
      <c r="BP63" s="653"/>
      <c r="BQ63" s="653"/>
      <c r="BR63" s="653"/>
      <c r="BS63" s="653"/>
      <c r="BT63" s="653"/>
      <c r="BU63" s="653"/>
      <c r="BV63" s="653"/>
      <c r="BW63" s="653"/>
      <c r="BX63" s="653"/>
      <c r="BY63" s="653"/>
      <c r="BZ63" s="653"/>
      <c r="CA63" s="653"/>
      <c r="CB63" s="653"/>
      <c r="CC63" s="653"/>
      <c r="CD63" s="653"/>
      <c r="CE63" s="653"/>
      <c r="CF63" s="653"/>
      <c r="CG63" s="653"/>
      <c r="CH63" s="653"/>
      <c r="CI63" s="653"/>
      <c r="CJ63" s="653"/>
      <c r="CK63" s="653"/>
      <c r="CL63" s="653"/>
      <c r="CM63" s="653"/>
      <c r="CN63" s="653"/>
      <c r="CO63" s="653"/>
      <c r="CP63" s="653"/>
      <c r="CQ63" s="653"/>
      <c r="CR63" s="653"/>
      <c r="CS63" s="653"/>
      <c r="CT63" s="653"/>
      <c r="CU63" s="653"/>
      <c r="CV63" s="653"/>
      <c r="CW63" s="653"/>
      <c r="CX63" s="653"/>
      <c r="CY63" s="653"/>
      <c r="CZ63" s="653"/>
      <c r="DA63" s="653"/>
      <c r="DB63" s="653"/>
      <c r="DC63" s="653"/>
      <c r="DD63" s="653"/>
      <c r="DE63" s="653"/>
      <c r="DF63" s="653"/>
      <c r="DG63" s="653"/>
      <c r="DH63" s="653"/>
      <c r="DI63" s="653"/>
      <c r="DJ63" s="653"/>
      <c r="DK63" s="653"/>
      <c r="DL63" s="653"/>
      <c r="DM63" s="653"/>
      <c r="DN63" s="653"/>
    </row>
    <row r="64" spans="1:118" s="654" customFormat="1" ht="24.75" customHeight="1" thickBot="1">
      <c r="A64" s="672" t="s">
        <v>293</v>
      </c>
      <c r="B64" s="675">
        <v>100</v>
      </c>
      <c r="C64" s="676">
        <v>50</v>
      </c>
      <c r="D64" s="670">
        <v>7</v>
      </c>
      <c r="E64" s="189"/>
      <c r="F64" s="895">
        <f t="shared" si="2"/>
        <v>35000</v>
      </c>
      <c r="G64" s="639"/>
      <c r="H64" s="640"/>
      <c r="I64" s="640"/>
      <c r="J64" s="640"/>
      <c r="K64" s="641"/>
      <c r="L64" s="667"/>
      <c r="M64" s="643"/>
      <c r="N64" s="463"/>
      <c r="O64" s="189"/>
      <c r="P64" s="189"/>
      <c r="Q64" s="189"/>
      <c r="R64" s="189"/>
      <c r="S64" s="189"/>
      <c r="T64" s="644"/>
      <c r="U64" s="189"/>
      <c r="V64" s="667"/>
      <c r="W64" s="644"/>
      <c r="X64" s="653"/>
      <c r="Y64" s="653"/>
      <c r="Z64" s="653"/>
      <c r="AA64" s="653"/>
      <c r="AB64" s="653"/>
      <c r="AC64" s="653"/>
      <c r="AD64" s="653"/>
      <c r="AE64" s="653"/>
      <c r="AF64" s="653"/>
      <c r="AG64" s="653"/>
      <c r="AH64" s="653"/>
      <c r="AI64" s="653"/>
      <c r="AJ64" s="653"/>
      <c r="AK64" s="653"/>
      <c r="AL64" s="653"/>
      <c r="AM64" s="653"/>
      <c r="AN64" s="653"/>
      <c r="AO64" s="653"/>
      <c r="AP64" s="653"/>
      <c r="AQ64" s="653"/>
      <c r="AR64" s="653"/>
      <c r="AS64" s="653"/>
      <c r="AT64" s="653"/>
      <c r="AU64" s="653"/>
      <c r="AV64" s="653"/>
      <c r="AW64" s="653"/>
      <c r="AX64" s="653"/>
      <c r="AY64" s="653"/>
      <c r="AZ64" s="653"/>
      <c r="BA64" s="653"/>
      <c r="BB64" s="653"/>
      <c r="BC64" s="653"/>
      <c r="BD64" s="653"/>
      <c r="BE64" s="653"/>
      <c r="BF64" s="653"/>
      <c r="BG64" s="653"/>
      <c r="BH64" s="653"/>
      <c r="BI64" s="653"/>
      <c r="BJ64" s="653"/>
      <c r="BK64" s="653"/>
      <c r="BL64" s="653"/>
      <c r="BM64" s="653"/>
      <c r="BN64" s="653"/>
      <c r="BO64" s="653"/>
      <c r="BP64" s="653"/>
      <c r="BQ64" s="653"/>
      <c r="BR64" s="653"/>
      <c r="BS64" s="653"/>
      <c r="BT64" s="653"/>
      <c r="BU64" s="653"/>
      <c r="BV64" s="653"/>
      <c r="BW64" s="653"/>
      <c r="BX64" s="653"/>
      <c r="BY64" s="653"/>
      <c r="BZ64" s="653"/>
      <c r="CA64" s="653"/>
      <c r="CB64" s="653"/>
      <c r="CC64" s="653"/>
      <c r="CD64" s="653"/>
      <c r="CE64" s="653"/>
      <c r="CF64" s="653"/>
      <c r="CG64" s="653"/>
      <c r="CH64" s="653"/>
      <c r="CI64" s="653"/>
      <c r="CJ64" s="653"/>
      <c r="CK64" s="653"/>
      <c r="CL64" s="653"/>
      <c r="CM64" s="653"/>
      <c r="CN64" s="653"/>
      <c r="CO64" s="653"/>
      <c r="CP64" s="653"/>
      <c r="CQ64" s="653"/>
      <c r="CR64" s="653"/>
      <c r="CS64" s="653"/>
      <c r="CT64" s="653"/>
      <c r="CU64" s="653"/>
      <c r="CV64" s="653"/>
      <c r="CW64" s="653"/>
      <c r="CX64" s="653"/>
      <c r="CY64" s="653"/>
      <c r="CZ64" s="653"/>
      <c r="DA64" s="653"/>
      <c r="DB64" s="653"/>
      <c r="DC64" s="653"/>
      <c r="DD64" s="653"/>
      <c r="DE64" s="653"/>
      <c r="DF64" s="653"/>
      <c r="DG64" s="653"/>
      <c r="DH64" s="653"/>
      <c r="DI64" s="653"/>
      <c r="DJ64" s="653"/>
      <c r="DK64" s="653"/>
      <c r="DL64" s="653"/>
      <c r="DM64" s="653"/>
      <c r="DN64" s="653"/>
    </row>
    <row r="65" spans="1:118" s="654" customFormat="1" ht="24.75" customHeight="1" thickBot="1">
      <c r="A65" s="671" t="s">
        <v>294</v>
      </c>
      <c r="B65" s="673">
        <v>100</v>
      </c>
      <c r="C65" s="674">
        <v>10</v>
      </c>
      <c r="D65" s="670">
        <v>7</v>
      </c>
      <c r="E65" s="189"/>
      <c r="F65" s="895">
        <f t="shared" si="2"/>
        <v>7000</v>
      </c>
      <c r="G65" s="639"/>
      <c r="H65" s="640"/>
      <c r="I65" s="640"/>
      <c r="J65" s="640"/>
      <c r="K65" s="641"/>
      <c r="L65" s="667"/>
      <c r="M65" s="643"/>
      <c r="N65" s="463"/>
      <c r="O65" s="189"/>
      <c r="P65" s="189"/>
      <c r="Q65" s="189"/>
      <c r="R65" s="189"/>
      <c r="S65" s="189"/>
      <c r="T65" s="644"/>
      <c r="U65" s="189"/>
      <c r="V65" s="667"/>
      <c r="W65" s="644"/>
      <c r="X65" s="653"/>
      <c r="Y65" s="653"/>
      <c r="Z65" s="653"/>
      <c r="AA65" s="653"/>
      <c r="AB65" s="653"/>
      <c r="AC65" s="653"/>
      <c r="AD65" s="653"/>
      <c r="AE65" s="653"/>
      <c r="AF65" s="653"/>
      <c r="AG65" s="653"/>
      <c r="AH65" s="653"/>
      <c r="AI65" s="653"/>
      <c r="AJ65" s="653"/>
      <c r="AK65" s="653"/>
      <c r="AL65" s="653"/>
      <c r="AM65" s="653"/>
      <c r="AN65" s="653"/>
      <c r="AO65" s="653"/>
      <c r="AP65" s="653"/>
      <c r="AQ65" s="653"/>
      <c r="AR65" s="653"/>
      <c r="AS65" s="653"/>
      <c r="AT65" s="653"/>
      <c r="AU65" s="653"/>
      <c r="AV65" s="653"/>
      <c r="AW65" s="653"/>
      <c r="AX65" s="653"/>
      <c r="AY65" s="653"/>
      <c r="AZ65" s="653"/>
      <c r="BA65" s="653"/>
      <c r="BB65" s="653"/>
      <c r="BC65" s="653"/>
      <c r="BD65" s="653"/>
      <c r="BE65" s="653"/>
      <c r="BF65" s="653"/>
      <c r="BG65" s="653"/>
      <c r="BH65" s="653"/>
      <c r="BI65" s="653"/>
      <c r="BJ65" s="653"/>
      <c r="BK65" s="653"/>
      <c r="BL65" s="653"/>
      <c r="BM65" s="653"/>
      <c r="BN65" s="653"/>
      <c r="BO65" s="653"/>
      <c r="BP65" s="653"/>
      <c r="BQ65" s="653"/>
      <c r="BR65" s="653"/>
      <c r="BS65" s="653"/>
      <c r="BT65" s="653"/>
      <c r="BU65" s="653"/>
      <c r="BV65" s="653"/>
      <c r="BW65" s="653"/>
      <c r="BX65" s="653"/>
      <c r="BY65" s="653"/>
      <c r="BZ65" s="653"/>
      <c r="CA65" s="653"/>
      <c r="CB65" s="653"/>
      <c r="CC65" s="653"/>
      <c r="CD65" s="653"/>
      <c r="CE65" s="653"/>
      <c r="CF65" s="653"/>
      <c r="CG65" s="653"/>
      <c r="CH65" s="653"/>
      <c r="CI65" s="653"/>
      <c r="CJ65" s="653"/>
      <c r="CK65" s="653"/>
      <c r="CL65" s="653"/>
      <c r="CM65" s="653"/>
      <c r="CN65" s="653"/>
      <c r="CO65" s="653"/>
      <c r="CP65" s="653"/>
      <c r="CQ65" s="653"/>
      <c r="CR65" s="653"/>
      <c r="CS65" s="653"/>
      <c r="CT65" s="653"/>
      <c r="CU65" s="653"/>
      <c r="CV65" s="653"/>
      <c r="CW65" s="653"/>
      <c r="CX65" s="653"/>
      <c r="CY65" s="653"/>
      <c r="CZ65" s="653"/>
      <c r="DA65" s="653"/>
      <c r="DB65" s="653"/>
      <c r="DC65" s="653"/>
      <c r="DD65" s="653"/>
      <c r="DE65" s="653"/>
      <c r="DF65" s="653"/>
      <c r="DG65" s="653"/>
      <c r="DH65" s="653"/>
      <c r="DI65" s="653"/>
      <c r="DJ65" s="653"/>
      <c r="DK65" s="653"/>
      <c r="DL65" s="653"/>
      <c r="DM65" s="653"/>
      <c r="DN65" s="653"/>
    </row>
    <row r="66" spans="1:118" s="654" customFormat="1" ht="24.75" customHeight="1" thickBot="1">
      <c r="A66" s="672" t="s">
        <v>295</v>
      </c>
      <c r="B66" s="675">
        <v>75</v>
      </c>
      <c r="C66" s="676">
        <v>20</v>
      </c>
      <c r="D66" s="670">
        <v>7</v>
      </c>
      <c r="E66" s="189"/>
      <c r="F66" s="895">
        <f aca="true" t="shared" si="3" ref="F66:F80">B66*C66*D66</f>
        <v>10500</v>
      </c>
      <c r="G66" s="639"/>
      <c r="H66" s="640"/>
      <c r="I66" s="640"/>
      <c r="J66" s="640"/>
      <c r="K66" s="641"/>
      <c r="L66" s="667"/>
      <c r="M66" s="643"/>
      <c r="N66" s="463"/>
      <c r="O66" s="189"/>
      <c r="P66" s="189"/>
      <c r="Q66" s="189"/>
      <c r="R66" s="189"/>
      <c r="S66" s="189"/>
      <c r="T66" s="644"/>
      <c r="U66" s="189"/>
      <c r="V66" s="667"/>
      <c r="W66" s="644"/>
      <c r="X66" s="653"/>
      <c r="Y66" s="653"/>
      <c r="Z66" s="653"/>
      <c r="AA66" s="653"/>
      <c r="AB66" s="653"/>
      <c r="AC66" s="653"/>
      <c r="AD66" s="653"/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3"/>
      <c r="AW66" s="653"/>
      <c r="AX66" s="653"/>
      <c r="AY66" s="653"/>
      <c r="AZ66" s="653"/>
      <c r="BA66" s="653"/>
      <c r="BB66" s="653"/>
      <c r="BC66" s="653"/>
      <c r="BD66" s="653"/>
      <c r="BE66" s="653"/>
      <c r="BF66" s="653"/>
      <c r="BG66" s="653"/>
      <c r="BH66" s="653"/>
      <c r="BI66" s="653"/>
      <c r="BJ66" s="653"/>
      <c r="BK66" s="653"/>
      <c r="BL66" s="653"/>
      <c r="BM66" s="653"/>
      <c r="BN66" s="653"/>
      <c r="BO66" s="653"/>
      <c r="BP66" s="653"/>
      <c r="BQ66" s="653"/>
      <c r="BR66" s="653"/>
      <c r="BS66" s="653"/>
      <c r="BT66" s="653"/>
      <c r="BU66" s="653"/>
      <c r="BV66" s="653"/>
      <c r="BW66" s="653"/>
      <c r="BX66" s="653"/>
      <c r="BY66" s="653"/>
      <c r="BZ66" s="653"/>
      <c r="CA66" s="653"/>
      <c r="CB66" s="653"/>
      <c r="CC66" s="653"/>
      <c r="CD66" s="653"/>
      <c r="CE66" s="653"/>
      <c r="CF66" s="653"/>
      <c r="CG66" s="653"/>
      <c r="CH66" s="653"/>
      <c r="CI66" s="653"/>
      <c r="CJ66" s="653"/>
      <c r="CK66" s="653"/>
      <c r="CL66" s="653"/>
      <c r="CM66" s="653"/>
      <c r="CN66" s="653"/>
      <c r="CO66" s="653"/>
      <c r="CP66" s="653"/>
      <c r="CQ66" s="653"/>
      <c r="CR66" s="653"/>
      <c r="CS66" s="653"/>
      <c r="CT66" s="653"/>
      <c r="CU66" s="653"/>
      <c r="CV66" s="653"/>
      <c r="CW66" s="653"/>
      <c r="CX66" s="653"/>
      <c r="CY66" s="653"/>
      <c r="CZ66" s="653"/>
      <c r="DA66" s="653"/>
      <c r="DB66" s="653"/>
      <c r="DC66" s="653"/>
      <c r="DD66" s="653"/>
      <c r="DE66" s="653"/>
      <c r="DF66" s="653"/>
      <c r="DG66" s="653"/>
      <c r="DH66" s="653"/>
      <c r="DI66" s="653"/>
      <c r="DJ66" s="653"/>
      <c r="DK66" s="653"/>
      <c r="DL66" s="653"/>
      <c r="DM66" s="653"/>
      <c r="DN66" s="653"/>
    </row>
    <row r="67" spans="1:118" s="654" customFormat="1" ht="24.75" customHeight="1" thickBot="1">
      <c r="A67" s="672" t="s">
        <v>296</v>
      </c>
      <c r="B67" s="675">
        <v>100</v>
      </c>
      <c r="C67" s="676">
        <v>3</v>
      </c>
      <c r="D67" s="670">
        <v>7</v>
      </c>
      <c r="E67" s="189"/>
      <c r="F67" s="895">
        <f t="shared" si="3"/>
        <v>2100</v>
      </c>
      <c r="G67" s="639"/>
      <c r="H67" s="640"/>
      <c r="I67" s="640"/>
      <c r="J67" s="640"/>
      <c r="K67" s="641"/>
      <c r="L67" s="667"/>
      <c r="M67" s="643"/>
      <c r="N67" s="463"/>
      <c r="O67" s="189"/>
      <c r="P67" s="189"/>
      <c r="Q67" s="189"/>
      <c r="R67" s="189"/>
      <c r="S67" s="189"/>
      <c r="T67" s="644"/>
      <c r="U67" s="189"/>
      <c r="V67" s="667"/>
      <c r="W67" s="644"/>
      <c r="X67" s="653"/>
      <c r="Y67" s="653"/>
      <c r="Z67" s="653"/>
      <c r="AA67" s="653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3"/>
      <c r="AW67" s="653"/>
      <c r="AX67" s="653"/>
      <c r="AY67" s="653"/>
      <c r="AZ67" s="653"/>
      <c r="BA67" s="653"/>
      <c r="BB67" s="653"/>
      <c r="BC67" s="653"/>
      <c r="BD67" s="653"/>
      <c r="BE67" s="653"/>
      <c r="BF67" s="653"/>
      <c r="BG67" s="653"/>
      <c r="BH67" s="653"/>
      <c r="BI67" s="653"/>
      <c r="BJ67" s="653"/>
      <c r="BK67" s="653"/>
      <c r="BL67" s="653"/>
      <c r="BM67" s="653"/>
      <c r="BN67" s="653"/>
      <c r="BO67" s="653"/>
      <c r="BP67" s="653"/>
      <c r="BQ67" s="653"/>
      <c r="BR67" s="653"/>
      <c r="BS67" s="653"/>
      <c r="BT67" s="653"/>
      <c r="BU67" s="653"/>
      <c r="BV67" s="653"/>
      <c r="BW67" s="653"/>
      <c r="BX67" s="653"/>
      <c r="BY67" s="653"/>
      <c r="BZ67" s="653"/>
      <c r="CA67" s="653"/>
      <c r="CB67" s="653"/>
      <c r="CC67" s="653"/>
      <c r="CD67" s="653"/>
      <c r="CE67" s="653"/>
      <c r="CF67" s="653"/>
      <c r="CG67" s="653"/>
      <c r="CH67" s="653"/>
      <c r="CI67" s="653"/>
      <c r="CJ67" s="653"/>
      <c r="CK67" s="653"/>
      <c r="CL67" s="653"/>
      <c r="CM67" s="653"/>
      <c r="CN67" s="653"/>
      <c r="CO67" s="653"/>
      <c r="CP67" s="653"/>
      <c r="CQ67" s="653"/>
      <c r="CR67" s="653"/>
      <c r="CS67" s="653"/>
      <c r="CT67" s="653"/>
      <c r="CU67" s="653"/>
      <c r="CV67" s="653"/>
      <c r="CW67" s="653"/>
      <c r="CX67" s="653"/>
      <c r="CY67" s="653"/>
      <c r="CZ67" s="653"/>
      <c r="DA67" s="653"/>
      <c r="DB67" s="653"/>
      <c r="DC67" s="653"/>
      <c r="DD67" s="653"/>
      <c r="DE67" s="653"/>
      <c r="DF67" s="653"/>
      <c r="DG67" s="653"/>
      <c r="DH67" s="653"/>
      <c r="DI67" s="653"/>
      <c r="DJ67" s="653"/>
      <c r="DK67" s="653"/>
      <c r="DL67" s="653"/>
      <c r="DM67" s="653"/>
      <c r="DN67" s="653"/>
    </row>
    <row r="68" spans="1:118" s="654" customFormat="1" ht="24.75" customHeight="1" thickBot="1">
      <c r="A68" s="672" t="s">
        <v>297</v>
      </c>
      <c r="B68" s="675">
        <v>50</v>
      </c>
      <c r="C68" s="676">
        <v>30</v>
      </c>
      <c r="D68" s="670">
        <v>7</v>
      </c>
      <c r="E68" s="189"/>
      <c r="F68" s="895">
        <f t="shared" si="3"/>
        <v>10500</v>
      </c>
      <c r="G68" s="639"/>
      <c r="H68" s="640"/>
      <c r="I68" s="640"/>
      <c r="J68" s="640"/>
      <c r="K68" s="641"/>
      <c r="L68" s="667"/>
      <c r="M68" s="643"/>
      <c r="N68" s="463"/>
      <c r="O68" s="189"/>
      <c r="P68" s="189"/>
      <c r="Q68" s="189"/>
      <c r="R68" s="189"/>
      <c r="S68" s="189"/>
      <c r="T68" s="644"/>
      <c r="U68" s="189"/>
      <c r="V68" s="667"/>
      <c r="W68" s="644"/>
      <c r="X68" s="653"/>
      <c r="Y68" s="653"/>
      <c r="Z68" s="653"/>
      <c r="AA68" s="653"/>
      <c r="AB68" s="653"/>
      <c r="AC68" s="653"/>
      <c r="AD68" s="653"/>
      <c r="AE68" s="653"/>
      <c r="AF68" s="653"/>
      <c r="AG68" s="653"/>
      <c r="AH68" s="653"/>
      <c r="AI68" s="653"/>
      <c r="AJ68" s="653"/>
      <c r="AK68" s="653"/>
      <c r="AL68" s="653"/>
      <c r="AM68" s="653"/>
      <c r="AN68" s="653"/>
      <c r="AO68" s="653"/>
      <c r="AP68" s="653"/>
      <c r="AQ68" s="653"/>
      <c r="AR68" s="653"/>
      <c r="AS68" s="653"/>
      <c r="AT68" s="653"/>
      <c r="AU68" s="653"/>
      <c r="AV68" s="653"/>
      <c r="AW68" s="653"/>
      <c r="AX68" s="653"/>
      <c r="AY68" s="653"/>
      <c r="AZ68" s="653"/>
      <c r="BA68" s="653"/>
      <c r="BB68" s="653"/>
      <c r="BC68" s="653"/>
      <c r="BD68" s="653"/>
      <c r="BE68" s="653"/>
      <c r="BF68" s="653"/>
      <c r="BG68" s="653"/>
      <c r="BH68" s="653"/>
      <c r="BI68" s="653"/>
      <c r="BJ68" s="653"/>
      <c r="BK68" s="653"/>
      <c r="BL68" s="653"/>
      <c r="BM68" s="653"/>
      <c r="BN68" s="653"/>
      <c r="BO68" s="653"/>
      <c r="BP68" s="653"/>
      <c r="BQ68" s="653"/>
      <c r="BR68" s="653"/>
      <c r="BS68" s="653"/>
      <c r="BT68" s="653"/>
      <c r="BU68" s="653"/>
      <c r="BV68" s="653"/>
      <c r="BW68" s="653"/>
      <c r="BX68" s="653"/>
      <c r="BY68" s="653"/>
      <c r="BZ68" s="653"/>
      <c r="CA68" s="653"/>
      <c r="CB68" s="653"/>
      <c r="CC68" s="653"/>
      <c r="CD68" s="653"/>
      <c r="CE68" s="653"/>
      <c r="CF68" s="653"/>
      <c r="CG68" s="653"/>
      <c r="CH68" s="653"/>
      <c r="CI68" s="653"/>
      <c r="CJ68" s="653"/>
      <c r="CK68" s="653"/>
      <c r="CL68" s="653"/>
      <c r="CM68" s="653"/>
      <c r="CN68" s="653"/>
      <c r="CO68" s="653"/>
      <c r="CP68" s="653"/>
      <c r="CQ68" s="653"/>
      <c r="CR68" s="653"/>
      <c r="CS68" s="653"/>
      <c r="CT68" s="653"/>
      <c r="CU68" s="653"/>
      <c r="CV68" s="653"/>
      <c r="CW68" s="653"/>
      <c r="CX68" s="653"/>
      <c r="CY68" s="653"/>
      <c r="CZ68" s="653"/>
      <c r="DA68" s="653"/>
      <c r="DB68" s="653"/>
      <c r="DC68" s="653"/>
      <c r="DD68" s="653"/>
      <c r="DE68" s="653"/>
      <c r="DF68" s="653"/>
      <c r="DG68" s="653"/>
      <c r="DH68" s="653"/>
      <c r="DI68" s="653"/>
      <c r="DJ68" s="653"/>
      <c r="DK68" s="653"/>
      <c r="DL68" s="653"/>
      <c r="DM68" s="653"/>
      <c r="DN68" s="653"/>
    </row>
    <row r="69" spans="1:118" s="654" customFormat="1" ht="24.75" customHeight="1" thickBot="1">
      <c r="A69" s="672" t="s">
        <v>298</v>
      </c>
      <c r="B69" s="675">
        <v>50</v>
      </c>
      <c r="C69" s="676">
        <v>5</v>
      </c>
      <c r="D69" s="670">
        <v>7</v>
      </c>
      <c r="E69" s="189"/>
      <c r="F69" s="895">
        <f t="shared" si="3"/>
        <v>1750</v>
      </c>
      <c r="G69" s="639"/>
      <c r="H69" s="640"/>
      <c r="I69" s="640"/>
      <c r="J69" s="640"/>
      <c r="K69" s="641"/>
      <c r="L69" s="667"/>
      <c r="M69" s="643"/>
      <c r="N69" s="463"/>
      <c r="O69" s="189"/>
      <c r="P69" s="189"/>
      <c r="Q69" s="189"/>
      <c r="R69" s="189"/>
      <c r="S69" s="189"/>
      <c r="T69" s="644"/>
      <c r="U69" s="189"/>
      <c r="V69" s="667"/>
      <c r="W69" s="644"/>
      <c r="X69" s="653"/>
      <c r="Y69" s="653"/>
      <c r="Z69" s="653"/>
      <c r="AA69" s="653"/>
      <c r="AB69" s="653"/>
      <c r="AC69" s="653"/>
      <c r="AD69" s="653"/>
      <c r="AE69" s="653"/>
      <c r="AF69" s="653"/>
      <c r="AG69" s="653"/>
      <c r="AH69" s="653"/>
      <c r="AI69" s="653"/>
      <c r="AJ69" s="653"/>
      <c r="AK69" s="653"/>
      <c r="AL69" s="653"/>
      <c r="AM69" s="653"/>
      <c r="AN69" s="653"/>
      <c r="AO69" s="653"/>
      <c r="AP69" s="653"/>
      <c r="AQ69" s="653"/>
      <c r="AR69" s="653"/>
      <c r="AS69" s="653"/>
      <c r="AT69" s="653"/>
      <c r="AU69" s="653"/>
      <c r="AV69" s="653"/>
      <c r="AW69" s="653"/>
      <c r="AX69" s="653"/>
      <c r="AY69" s="653"/>
      <c r="AZ69" s="653"/>
      <c r="BA69" s="653"/>
      <c r="BB69" s="653"/>
      <c r="BC69" s="653"/>
      <c r="BD69" s="653"/>
      <c r="BE69" s="653"/>
      <c r="BF69" s="653"/>
      <c r="BG69" s="653"/>
      <c r="BH69" s="653"/>
      <c r="BI69" s="653"/>
      <c r="BJ69" s="653"/>
      <c r="BK69" s="653"/>
      <c r="BL69" s="653"/>
      <c r="BM69" s="653"/>
      <c r="BN69" s="653"/>
      <c r="BO69" s="653"/>
      <c r="BP69" s="653"/>
      <c r="BQ69" s="653"/>
      <c r="BR69" s="653"/>
      <c r="BS69" s="653"/>
      <c r="BT69" s="653"/>
      <c r="BU69" s="653"/>
      <c r="BV69" s="653"/>
      <c r="BW69" s="653"/>
      <c r="BX69" s="653"/>
      <c r="BY69" s="653"/>
      <c r="BZ69" s="653"/>
      <c r="CA69" s="653"/>
      <c r="CB69" s="653"/>
      <c r="CC69" s="653"/>
      <c r="CD69" s="653"/>
      <c r="CE69" s="653"/>
      <c r="CF69" s="653"/>
      <c r="CG69" s="653"/>
      <c r="CH69" s="653"/>
      <c r="CI69" s="653"/>
      <c r="CJ69" s="653"/>
      <c r="CK69" s="653"/>
      <c r="CL69" s="653"/>
      <c r="CM69" s="653"/>
      <c r="CN69" s="653"/>
      <c r="CO69" s="653"/>
      <c r="CP69" s="653"/>
      <c r="CQ69" s="653"/>
      <c r="CR69" s="653"/>
      <c r="CS69" s="653"/>
      <c r="CT69" s="653"/>
      <c r="CU69" s="653"/>
      <c r="CV69" s="653"/>
      <c r="CW69" s="653"/>
      <c r="CX69" s="653"/>
      <c r="CY69" s="653"/>
      <c r="CZ69" s="653"/>
      <c r="DA69" s="653"/>
      <c r="DB69" s="653"/>
      <c r="DC69" s="653"/>
      <c r="DD69" s="653"/>
      <c r="DE69" s="653"/>
      <c r="DF69" s="653"/>
      <c r="DG69" s="653"/>
      <c r="DH69" s="653"/>
      <c r="DI69" s="653"/>
      <c r="DJ69" s="653"/>
      <c r="DK69" s="653"/>
      <c r="DL69" s="653"/>
      <c r="DM69" s="653"/>
      <c r="DN69" s="653"/>
    </row>
    <row r="70" spans="1:118" s="654" customFormat="1" ht="24.75" customHeight="1" thickBot="1">
      <c r="A70" s="672" t="s">
        <v>299</v>
      </c>
      <c r="B70" s="675">
        <v>50</v>
      </c>
      <c r="C70" s="676">
        <v>10</v>
      </c>
      <c r="D70" s="670">
        <v>7</v>
      </c>
      <c r="E70" s="189"/>
      <c r="F70" s="895">
        <f t="shared" si="3"/>
        <v>3500</v>
      </c>
      <c r="G70" s="639"/>
      <c r="H70" s="640"/>
      <c r="I70" s="640"/>
      <c r="J70" s="640"/>
      <c r="K70" s="641"/>
      <c r="L70" s="667"/>
      <c r="M70" s="643"/>
      <c r="N70" s="463"/>
      <c r="O70" s="189"/>
      <c r="P70" s="189"/>
      <c r="Q70" s="189"/>
      <c r="R70" s="189"/>
      <c r="S70" s="189"/>
      <c r="T70" s="644"/>
      <c r="U70" s="189"/>
      <c r="V70" s="667"/>
      <c r="W70" s="644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3"/>
      <c r="AK70" s="653"/>
      <c r="AL70" s="653"/>
      <c r="AM70" s="653"/>
      <c r="AN70" s="653"/>
      <c r="AO70" s="653"/>
      <c r="AP70" s="653"/>
      <c r="AQ70" s="653"/>
      <c r="AR70" s="653"/>
      <c r="AS70" s="653"/>
      <c r="AT70" s="653"/>
      <c r="AU70" s="653"/>
      <c r="AV70" s="653"/>
      <c r="AW70" s="653"/>
      <c r="AX70" s="653"/>
      <c r="AY70" s="653"/>
      <c r="AZ70" s="653"/>
      <c r="BA70" s="653"/>
      <c r="BB70" s="653"/>
      <c r="BC70" s="653"/>
      <c r="BD70" s="653"/>
      <c r="BE70" s="653"/>
      <c r="BF70" s="653"/>
      <c r="BG70" s="653"/>
      <c r="BH70" s="653"/>
      <c r="BI70" s="653"/>
      <c r="BJ70" s="653"/>
      <c r="BK70" s="653"/>
      <c r="BL70" s="653"/>
      <c r="BM70" s="653"/>
      <c r="BN70" s="653"/>
      <c r="BO70" s="653"/>
      <c r="BP70" s="653"/>
      <c r="BQ70" s="653"/>
      <c r="BR70" s="653"/>
      <c r="BS70" s="653"/>
      <c r="BT70" s="653"/>
      <c r="BU70" s="653"/>
      <c r="BV70" s="653"/>
      <c r="BW70" s="653"/>
      <c r="BX70" s="653"/>
      <c r="BY70" s="653"/>
      <c r="BZ70" s="653"/>
      <c r="CA70" s="653"/>
      <c r="CB70" s="653"/>
      <c r="CC70" s="653"/>
      <c r="CD70" s="653"/>
      <c r="CE70" s="653"/>
      <c r="CF70" s="653"/>
      <c r="CG70" s="653"/>
      <c r="CH70" s="653"/>
      <c r="CI70" s="653"/>
      <c r="CJ70" s="653"/>
      <c r="CK70" s="653"/>
      <c r="CL70" s="653"/>
      <c r="CM70" s="653"/>
      <c r="CN70" s="653"/>
      <c r="CO70" s="653"/>
      <c r="CP70" s="653"/>
      <c r="CQ70" s="653"/>
      <c r="CR70" s="653"/>
      <c r="CS70" s="653"/>
      <c r="CT70" s="653"/>
      <c r="CU70" s="653"/>
      <c r="CV70" s="653"/>
      <c r="CW70" s="653"/>
      <c r="CX70" s="653"/>
      <c r="CY70" s="653"/>
      <c r="CZ70" s="653"/>
      <c r="DA70" s="653"/>
      <c r="DB70" s="653"/>
      <c r="DC70" s="653"/>
      <c r="DD70" s="653"/>
      <c r="DE70" s="653"/>
      <c r="DF70" s="653"/>
      <c r="DG70" s="653"/>
      <c r="DH70" s="653"/>
      <c r="DI70" s="653"/>
      <c r="DJ70" s="653"/>
      <c r="DK70" s="653"/>
      <c r="DL70" s="653"/>
      <c r="DM70" s="653"/>
      <c r="DN70" s="653"/>
    </row>
    <row r="71" spans="1:118" s="654" customFormat="1" ht="24.75" customHeight="1" thickBot="1">
      <c r="A71" s="672" t="s">
        <v>300</v>
      </c>
      <c r="B71" s="675">
        <v>50</v>
      </c>
      <c r="C71" s="676">
        <v>5</v>
      </c>
      <c r="D71" s="670">
        <v>7</v>
      </c>
      <c r="E71" s="189"/>
      <c r="F71" s="895">
        <f t="shared" si="3"/>
        <v>1750</v>
      </c>
      <c r="G71" s="639"/>
      <c r="H71" s="640"/>
      <c r="I71" s="640"/>
      <c r="J71" s="640"/>
      <c r="K71" s="641"/>
      <c r="L71" s="667"/>
      <c r="M71" s="643"/>
      <c r="N71" s="463"/>
      <c r="O71" s="189"/>
      <c r="P71" s="189"/>
      <c r="Q71" s="189"/>
      <c r="R71" s="189"/>
      <c r="S71" s="189"/>
      <c r="T71" s="644"/>
      <c r="U71" s="189"/>
      <c r="V71" s="667"/>
      <c r="W71" s="644"/>
      <c r="X71" s="653"/>
      <c r="Y71" s="653"/>
      <c r="Z71" s="653"/>
      <c r="AA71" s="653"/>
      <c r="AB71" s="653"/>
      <c r="AC71" s="653"/>
      <c r="AD71" s="653"/>
      <c r="AE71" s="653"/>
      <c r="AF71" s="653"/>
      <c r="AG71" s="653"/>
      <c r="AH71" s="653"/>
      <c r="AI71" s="653"/>
      <c r="AJ71" s="653"/>
      <c r="AK71" s="653"/>
      <c r="AL71" s="653"/>
      <c r="AM71" s="653"/>
      <c r="AN71" s="653"/>
      <c r="AO71" s="653"/>
      <c r="AP71" s="653"/>
      <c r="AQ71" s="653"/>
      <c r="AR71" s="653"/>
      <c r="AS71" s="653"/>
      <c r="AT71" s="653"/>
      <c r="AU71" s="653"/>
      <c r="AV71" s="653"/>
      <c r="AW71" s="653"/>
      <c r="AX71" s="653"/>
      <c r="AY71" s="653"/>
      <c r="AZ71" s="653"/>
      <c r="BA71" s="653"/>
      <c r="BB71" s="653"/>
      <c r="BC71" s="653"/>
      <c r="BD71" s="653"/>
      <c r="BE71" s="653"/>
      <c r="BF71" s="653"/>
      <c r="BG71" s="653"/>
      <c r="BH71" s="653"/>
      <c r="BI71" s="653"/>
      <c r="BJ71" s="653"/>
      <c r="BK71" s="653"/>
      <c r="BL71" s="653"/>
      <c r="BM71" s="653"/>
      <c r="BN71" s="653"/>
      <c r="BO71" s="653"/>
      <c r="BP71" s="653"/>
      <c r="BQ71" s="653"/>
      <c r="BR71" s="653"/>
      <c r="BS71" s="653"/>
      <c r="BT71" s="653"/>
      <c r="BU71" s="653"/>
      <c r="BV71" s="653"/>
      <c r="BW71" s="653"/>
      <c r="BX71" s="653"/>
      <c r="BY71" s="653"/>
      <c r="BZ71" s="653"/>
      <c r="CA71" s="653"/>
      <c r="CB71" s="653"/>
      <c r="CC71" s="653"/>
      <c r="CD71" s="653"/>
      <c r="CE71" s="653"/>
      <c r="CF71" s="653"/>
      <c r="CG71" s="653"/>
      <c r="CH71" s="653"/>
      <c r="CI71" s="653"/>
      <c r="CJ71" s="653"/>
      <c r="CK71" s="653"/>
      <c r="CL71" s="653"/>
      <c r="CM71" s="653"/>
      <c r="CN71" s="653"/>
      <c r="CO71" s="653"/>
      <c r="CP71" s="653"/>
      <c r="CQ71" s="653"/>
      <c r="CR71" s="653"/>
      <c r="CS71" s="653"/>
      <c r="CT71" s="653"/>
      <c r="CU71" s="653"/>
      <c r="CV71" s="653"/>
      <c r="CW71" s="653"/>
      <c r="CX71" s="653"/>
      <c r="CY71" s="653"/>
      <c r="CZ71" s="653"/>
      <c r="DA71" s="653"/>
      <c r="DB71" s="653"/>
      <c r="DC71" s="653"/>
      <c r="DD71" s="653"/>
      <c r="DE71" s="653"/>
      <c r="DF71" s="653"/>
      <c r="DG71" s="653"/>
      <c r="DH71" s="653"/>
      <c r="DI71" s="653"/>
      <c r="DJ71" s="653"/>
      <c r="DK71" s="653"/>
      <c r="DL71" s="653"/>
      <c r="DM71" s="653"/>
      <c r="DN71" s="653"/>
    </row>
    <row r="72" spans="1:118" s="654" customFormat="1" ht="24.75" customHeight="1" thickBot="1">
      <c r="A72" s="672" t="s">
        <v>301</v>
      </c>
      <c r="B72" s="675">
        <v>50</v>
      </c>
      <c r="C72" s="676">
        <v>10</v>
      </c>
      <c r="D72" s="670">
        <v>7</v>
      </c>
      <c r="E72" s="189"/>
      <c r="F72" s="895">
        <f t="shared" si="3"/>
        <v>3500</v>
      </c>
      <c r="G72" s="639"/>
      <c r="H72" s="640"/>
      <c r="I72" s="640"/>
      <c r="J72" s="640"/>
      <c r="K72" s="641"/>
      <c r="L72" s="667"/>
      <c r="M72" s="643"/>
      <c r="N72" s="463"/>
      <c r="O72" s="189"/>
      <c r="P72" s="189"/>
      <c r="Q72" s="189"/>
      <c r="R72" s="189"/>
      <c r="S72" s="189"/>
      <c r="T72" s="644"/>
      <c r="U72" s="189"/>
      <c r="V72" s="667"/>
      <c r="W72" s="644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3"/>
      <c r="AR72" s="653"/>
      <c r="AS72" s="653"/>
      <c r="AT72" s="653"/>
      <c r="AU72" s="653"/>
      <c r="AV72" s="653"/>
      <c r="AW72" s="653"/>
      <c r="AX72" s="653"/>
      <c r="AY72" s="653"/>
      <c r="AZ72" s="653"/>
      <c r="BA72" s="653"/>
      <c r="BB72" s="653"/>
      <c r="BC72" s="653"/>
      <c r="BD72" s="653"/>
      <c r="BE72" s="653"/>
      <c r="BF72" s="653"/>
      <c r="BG72" s="653"/>
      <c r="BH72" s="653"/>
      <c r="BI72" s="653"/>
      <c r="BJ72" s="653"/>
      <c r="BK72" s="653"/>
      <c r="BL72" s="653"/>
      <c r="BM72" s="653"/>
      <c r="BN72" s="653"/>
      <c r="BO72" s="653"/>
      <c r="BP72" s="653"/>
      <c r="BQ72" s="653"/>
      <c r="BR72" s="653"/>
      <c r="BS72" s="653"/>
      <c r="BT72" s="653"/>
      <c r="BU72" s="653"/>
      <c r="BV72" s="653"/>
      <c r="BW72" s="653"/>
      <c r="BX72" s="653"/>
      <c r="BY72" s="653"/>
      <c r="BZ72" s="653"/>
      <c r="CA72" s="653"/>
      <c r="CB72" s="653"/>
      <c r="CC72" s="653"/>
      <c r="CD72" s="653"/>
      <c r="CE72" s="653"/>
      <c r="CF72" s="653"/>
      <c r="CG72" s="653"/>
      <c r="CH72" s="653"/>
      <c r="CI72" s="653"/>
      <c r="CJ72" s="653"/>
      <c r="CK72" s="653"/>
      <c r="CL72" s="653"/>
      <c r="CM72" s="653"/>
      <c r="CN72" s="653"/>
      <c r="CO72" s="653"/>
      <c r="CP72" s="653"/>
      <c r="CQ72" s="653"/>
      <c r="CR72" s="653"/>
      <c r="CS72" s="653"/>
      <c r="CT72" s="653"/>
      <c r="CU72" s="653"/>
      <c r="CV72" s="653"/>
      <c r="CW72" s="653"/>
      <c r="CX72" s="653"/>
      <c r="CY72" s="653"/>
      <c r="CZ72" s="653"/>
      <c r="DA72" s="653"/>
      <c r="DB72" s="653"/>
      <c r="DC72" s="653"/>
      <c r="DD72" s="653"/>
      <c r="DE72" s="653"/>
      <c r="DF72" s="653"/>
      <c r="DG72" s="653"/>
      <c r="DH72" s="653"/>
      <c r="DI72" s="653"/>
      <c r="DJ72" s="653"/>
      <c r="DK72" s="653"/>
      <c r="DL72" s="653"/>
      <c r="DM72" s="653"/>
      <c r="DN72" s="653"/>
    </row>
    <row r="73" spans="1:118" s="654" customFormat="1" ht="24.75" customHeight="1" thickBot="1">
      <c r="A73" s="671" t="s">
        <v>302</v>
      </c>
      <c r="B73" s="673">
        <v>50</v>
      </c>
      <c r="C73" s="674">
        <v>5</v>
      </c>
      <c r="D73" s="670">
        <v>7</v>
      </c>
      <c r="E73" s="189"/>
      <c r="F73" s="895">
        <f t="shared" si="3"/>
        <v>1750</v>
      </c>
      <c r="G73" s="639"/>
      <c r="H73" s="640"/>
      <c r="I73" s="640"/>
      <c r="J73" s="640"/>
      <c r="K73" s="641"/>
      <c r="L73" s="667"/>
      <c r="M73" s="643"/>
      <c r="N73" s="463"/>
      <c r="O73" s="189"/>
      <c r="P73" s="189"/>
      <c r="Q73" s="189"/>
      <c r="R73" s="189"/>
      <c r="S73" s="189"/>
      <c r="T73" s="644"/>
      <c r="U73" s="189"/>
      <c r="V73" s="667"/>
      <c r="W73" s="644"/>
      <c r="X73" s="653"/>
      <c r="Y73" s="653"/>
      <c r="Z73" s="653"/>
      <c r="AA73" s="653"/>
      <c r="AB73" s="653"/>
      <c r="AC73" s="653"/>
      <c r="AD73" s="653"/>
      <c r="AE73" s="653"/>
      <c r="AF73" s="653"/>
      <c r="AG73" s="653"/>
      <c r="AH73" s="653"/>
      <c r="AI73" s="653"/>
      <c r="AJ73" s="653"/>
      <c r="AK73" s="653"/>
      <c r="AL73" s="653"/>
      <c r="AM73" s="653"/>
      <c r="AN73" s="653"/>
      <c r="AO73" s="653"/>
      <c r="AP73" s="653"/>
      <c r="AQ73" s="653"/>
      <c r="AR73" s="653"/>
      <c r="AS73" s="653"/>
      <c r="AT73" s="653"/>
      <c r="AU73" s="653"/>
      <c r="AV73" s="653"/>
      <c r="AW73" s="653"/>
      <c r="AX73" s="653"/>
      <c r="AY73" s="653"/>
      <c r="AZ73" s="653"/>
      <c r="BA73" s="653"/>
      <c r="BB73" s="653"/>
      <c r="BC73" s="653"/>
      <c r="BD73" s="653"/>
      <c r="BE73" s="653"/>
      <c r="BF73" s="653"/>
      <c r="BG73" s="653"/>
      <c r="BH73" s="653"/>
      <c r="BI73" s="653"/>
      <c r="BJ73" s="653"/>
      <c r="BK73" s="653"/>
      <c r="BL73" s="653"/>
      <c r="BM73" s="653"/>
      <c r="BN73" s="653"/>
      <c r="BO73" s="653"/>
      <c r="BP73" s="653"/>
      <c r="BQ73" s="653"/>
      <c r="BR73" s="653"/>
      <c r="BS73" s="653"/>
      <c r="BT73" s="653"/>
      <c r="BU73" s="653"/>
      <c r="BV73" s="653"/>
      <c r="BW73" s="653"/>
      <c r="BX73" s="653"/>
      <c r="BY73" s="653"/>
      <c r="BZ73" s="653"/>
      <c r="CA73" s="653"/>
      <c r="CB73" s="653"/>
      <c r="CC73" s="653"/>
      <c r="CD73" s="653"/>
      <c r="CE73" s="653"/>
      <c r="CF73" s="653"/>
      <c r="CG73" s="653"/>
      <c r="CH73" s="653"/>
      <c r="CI73" s="653"/>
      <c r="CJ73" s="653"/>
      <c r="CK73" s="653"/>
      <c r="CL73" s="653"/>
      <c r="CM73" s="653"/>
      <c r="CN73" s="653"/>
      <c r="CO73" s="653"/>
      <c r="CP73" s="653"/>
      <c r="CQ73" s="653"/>
      <c r="CR73" s="653"/>
      <c r="CS73" s="653"/>
      <c r="CT73" s="653"/>
      <c r="CU73" s="653"/>
      <c r="CV73" s="653"/>
      <c r="CW73" s="653"/>
      <c r="CX73" s="653"/>
      <c r="CY73" s="653"/>
      <c r="CZ73" s="653"/>
      <c r="DA73" s="653"/>
      <c r="DB73" s="653"/>
      <c r="DC73" s="653"/>
      <c r="DD73" s="653"/>
      <c r="DE73" s="653"/>
      <c r="DF73" s="653"/>
      <c r="DG73" s="653"/>
      <c r="DH73" s="653"/>
      <c r="DI73" s="653"/>
      <c r="DJ73" s="653"/>
      <c r="DK73" s="653"/>
      <c r="DL73" s="653"/>
      <c r="DM73" s="653"/>
      <c r="DN73" s="653"/>
    </row>
    <row r="74" spans="1:118" s="654" customFormat="1" ht="24.75" customHeight="1" thickBot="1">
      <c r="A74" s="672" t="s">
        <v>303</v>
      </c>
      <c r="B74" s="675">
        <v>75</v>
      </c>
      <c r="C74" s="676">
        <v>5</v>
      </c>
      <c r="D74" s="670">
        <v>7</v>
      </c>
      <c r="E74" s="189"/>
      <c r="F74" s="895">
        <f t="shared" si="3"/>
        <v>2625</v>
      </c>
      <c r="G74" s="639"/>
      <c r="H74" s="640"/>
      <c r="I74" s="640"/>
      <c r="J74" s="640"/>
      <c r="K74" s="641"/>
      <c r="L74" s="667"/>
      <c r="M74" s="643"/>
      <c r="N74" s="463"/>
      <c r="O74" s="189"/>
      <c r="P74" s="189"/>
      <c r="Q74" s="189"/>
      <c r="R74" s="189"/>
      <c r="S74" s="189"/>
      <c r="T74" s="644"/>
      <c r="U74" s="189"/>
      <c r="V74" s="667"/>
      <c r="W74" s="644"/>
      <c r="X74" s="653"/>
      <c r="Y74" s="653"/>
      <c r="Z74" s="653"/>
      <c r="AA74" s="653"/>
      <c r="AB74" s="653"/>
      <c r="AC74" s="653"/>
      <c r="AD74" s="653"/>
      <c r="AE74" s="653"/>
      <c r="AF74" s="653"/>
      <c r="AG74" s="653"/>
      <c r="AH74" s="653"/>
      <c r="AI74" s="653"/>
      <c r="AJ74" s="653"/>
      <c r="AK74" s="653"/>
      <c r="AL74" s="653"/>
      <c r="AM74" s="653"/>
      <c r="AN74" s="653"/>
      <c r="AO74" s="653"/>
      <c r="AP74" s="653"/>
      <c r="AQ74" s="653"/>
      <c r="AR74" s="653"/>
      <c r="AS74" s="653"/>
      <c r="AT74" s="653"/>
      <c r="AU74" s="653"/>
      <c r="AV74" s="653"/>
      <c r="AW74" s="653"/>
      <c r="AX74" s="653"/>
      <c r="AY74" s="653"/>
      <c r="AZ74" s="653"/>
      <c r="BA74" s="653"/>
      <c r="BB74" s="653"/>
      <c r="BC74" s="653"/>
      <c r="BD74" s="653"/>
      <c r="BE74" s="653"/>
      <c r="BF74" s="653"/>
      <c r="BG74" s="653"/>
      <c r="BH74" s="653"/>
      <c r="BI74" s="653"/>
      <c r="BJ74" s="653"/>
      <c r="BK74" s="653"/>
      <c r="BL74" s="653"/>
      <c r="BM74" s="653"/>
      <c r="BN74" s="653"/>
      <c r="BO74" s="653"/>
      <c r="BP74" s="653"/>
      <c r="BQ74" s="653"/>
      <c r="BR74" s="653"/>
      <c r="BS74" s="653"/>
      <c r="BT74" s="653"/>
      <c r="BU74" s="653"/>
      <c r="BV74" s="653"/>
      <c r="BW74" s="653"/>
      <c r="BX74" s="653"/>
      <c r="BY74" s="653"/>
      <c r="BZ74" s="653"/>
      <c r="CA74" s="653"/>
      <c r="CB74" s="653"/>
      <c r="CC74" s="653"/>
      <c r="CD74" s="653"/>
      <c r="CE74" s="653"/>
      <c r="CF74" s="653"/>
      <c r="CG74" s="653"/>
      <c r="CH74" s="653"/>
      <c r="CI74" s="653"/>
      <c r="CJ74" s="653"/>
      <c r="CK74" s="653"/>
      <c r="CL74" s="653"/>
      <c r="CM74" s="653"/>
      <c r="CN74" s="653"/>
      <c r="CO74" s="653"/>
      <c r="CP74" s="653"/>
      <c r="CQ74" s="653"/>
      <c r="CR74" s="653"/>
      <c r="CS74" s="653"/>
      <c r="CT74" s="653"/>
      <c r="CU74" s="653"/>
      <c r="CV74" s="653"/>
      <c r="CW74" s="653"/>
      <c r="CX74" s="653"/>
      <c r="CY74" s="653"/>
      <c r="CZ74" s="653"/>
      <c r="DA74" s="653"/>
      <c r="DB74" s="653"/>
      <c r="DC74" s="653"/>
      <c r="DD74" s="653"/>
      <c r="DE74" s="653"/>
      <c r="DF74" s="653"/>
      <c r="DG74" s="653"/>
      <c r="DH74" s="653"/>
      <c r="DI74" s="653"/>
      <c r="DJ74" s="653"/>
      <c r="DK74" s="653"/>
      <c r="DL74" s="653"/>
      <c r="DM74" s="653"/>
      <c r="DN74" s="653"/>
    </row>
    <row r="75" spans="1:118" s="654" customFormat="1" ht="24.75" customHeight="1" thickBot="1">
      <c r="A75" s="672" t="s">
        <v>304</v>
      </c>
      <c r="B75" s="675">
        <v>75</v>
      </c>
      <c r="C75" s="676">
        <v>9</v>
      </c>
      <c r="D75" s="670">
        <v>7</v>
      </c>
      <c r="E75" s="189"/>
      <c r="F75" s="895">
        <f t="shared" si="3"/>
        <v>4725</v>
      </c>
      <c r="G75" s="639"/>
      <c r="H75" s="640"/>
      <c r="I75" s="640"/>
      <c r="J75" s="640"/>
      <c r="K75" s="641"/>
      <c r="L75" s="667"/>
      <c r="M75" s="643"/>
      <c r="N75" s="463"/>
      <c r="O75" s="189"/>
      <c r="P75" s="189"/>
      <c r="Q75" s="189"/>
      <c r="R75" s="189"/>
      <c r="S75" s="189"/>
      <c r="T75" s="644"/>
      <c r="U75" s="189"/>
      <c r="V75" s="667"/>
      <c r="W75" s="644"/>
      <c r="X75" s="653"/>
      <c r="Y75" s="653"/>
      <c r="Z75" s="653"/>
      <c r="AA75" s="653"/>
      <c r="AB75" s="653"/>
      <c r="AC75" s="653"/>
      <c r="AD75" s="653"/>
      <c r="AE75" s="653"/>
      <c r="AF75" s="653"/>
      <c r="AG75" s="653"/>
      <c r="AH75" s="653"/>
      <c r="AI75" s="653"/>
      <c r="AJ75" s="653"/>
      <c r="AK75" s="653"/>
      <c r="AL75" s="653"/>
      <c r="AM75" s="653"/>
      <c r="AN75" s="653"/>
      <c r="AO75" s="653"/>
      <c r="AP75" s="653"/>
      <c r="AQ75" s="653"/>
      <c r="AR75" s="653"/>
      <c r="AS75" s="653"/>
      <c r="AT75" s="653"/>
      <c r="AU75" s="653"/>
      <c r="AV75" s="653"/>
      <c r="AW75" s="653"/>
      <c r="AX75" s="653"/>
      <c r="AY75" s="653"/>
      <c r="AZ75" s="653"/>
      <c r="BA75" s="653"/>
      <c r="BB75" s="653"/>
      <c r="BC75" s="653"/>
      <c r="BD75" s="653"/>
      <c r="BE75" s="653"/>
      <c r="BF75" s="653"/>
      <c r="BG75" s="653"/>
      <c r="BH75" s="653"/>
      <c r="BI75" s="653"/>
      <c r="BJ75" s="653"/>
      <c r="BK75" s="653"/>
      <c r="BL75" s="653"/>
      <c r="BM75" s="653"/>
      <c r="BN75" s="653"/>
      <c r="BO75" s="653"/>
      <c r="BP75" s="653"/>
      <c r="BQ75" s="653"/>
      <c r="BR75" s="653"/>
      <c r="BS75" s="653"/>
      <c r="BT75" s="653"/>
      <c r="BU75" s="653"/>
      <c r="BV75" s="653"/>
      <c r="BW75" s="653"/>
      <c r="BX75" s="653"/>
      <c r="BY75" s="653"/>
      <c r="BZ75" s="653"/>
      <c r="CA75" s="653"/>
      <c r="CB75" s="653"/>
      <c r="CC75" s="653"/>
      <c r="CD75" s="653"/>
      <c r="CE75" s="653"/>
      <c r="CF75" s="653"/>
      <c r="CG75" s="653"/>
      <c r="CH75" s="653"/>
      <c r="CI75" s="653"/>
      <c r="CJ75" s="653"/>
      <c r="CK75" s="653"/>
      <c r="CL75" s="653"/>
      <c r="CM75" s="653"/>
      <c r="CN75" s="653"/>
      <c r="CO75" s="653"/>
      <c r="CP75" s="653"/>
      <c r="CQ75" s="653"/>
      <c r="CR75" s="653"/>
      <c r="CS75" s="653"/>
      <c r="CT75" s="653"/>
      <c r="CU75" s="653"/>
      <c r="CV75" s="653"/>
      <c r="CW75" s="653"/>
      <c r="CX75" s="653"/>
      <c r="CY75" s="653"/>
      <c r="CZ75" s="653"/>
      <c r="DA75" s="653"/>
      <c r="DB75" s="653"/>
      <c r="DC75" s="653"/>
      <c r="DD75" s="653"/>
      <c r="DE75" s="653"/>
      <c r="DF75" s="653"/>
      <c r="DG75" s="653"/>
      <c r="DH75" s="653"/>
      <c r="DI75" s="653"/>
      <c r="DJ75" s="653"/>
      <c r="DK75" s="653"/>
      <c r="DL75" s="653"/>
      <c r="DM75" s="653"/>
      <c r="DN75" s="653"/>
    </row>
    <row r="76" spans="1:118" s="654" customFormat="1" ht="24.75" customHeight="1" thickBot="1">
      <c r="A76" s="672" t="s">
        <v>305</v>
      </c>
      <c r="B76" s="675">
        <v>50</v>
      </c>
      <c r="C76" s="676">
        <v>25</v>
      </c>
      <c r="D76" s="670">
        <v>7</v>
      </c>
      <c r="E76" s="189"/>
      <c r="F76" s="895">
        <f t="shared" si="3"/>
        <v>8750</v>
      </c>
      <c r="G76" s="639"/>
      <c r="H76" s="640"/>
      <c r="I76" s="640"/>
      <c r="J76" s="640"/>
      <c r="K76" s="641"/>
      <c r="L76" s="667"/>
      <c r="M76" s="643"/>
      <c r="N76" s="463"/>
      <c r="O76" s="189"/>
      <c r="P76" s="189"/>
      <c r="Q76" s="189"/>
      <c r="R76" s="189"/>
      <c r="S76" s="189"/>
      <c r="T76" s="644"/>
      <c r="U76" s="189"/>
      <c r="V76" s="667"/>
      <c r="W76" s="644"/>
      <c r="X76" s="653"/>
      <c r="Y76" s="653"/>
      <c r="Z76" s="653"/>
      <c r="AA76" s="653"/>
      <c r="AB76" s="653"/>
      <c r="AC76" s="653"/>
      <c r="AD76" s="653"/>
      <c r="AE76" s="653"/>
      <c r="AF76" s="653"/>
      <c r="AG76" s="653"/>
      <c r="AH76" s="653"/>
      <c r="AI76" s="653"/>
      <c r="AJ76" s="653"/>
      <c r="AK76" s="653"/>
      <c r="AL76" s="653"/>
      <c r="AM76" s="653"/>
      <c r="AN76" s="653"/>
      <c r="AO76" s="653"/>
      <c r="AP76" s="653"/>
      <c r="AQ76" s="653"/>
      <c r="AR76" s="653"/>
      <c r="AS76" s="653"/>
      <c r="AT76" s="653"/>
      <c r="AU76" s="653"/>
      <c r="AV76" s="653"/>
      <c r="AW76" s="653"/>
      <c r="AX76" s="653"/>
      <c r="AY76" s="653"/>
      <c r="AZ76" s="653"/>
      <c r="BA76" s="653"/>
      <c r="BB76" s="653"/>
      <c r="BC76" s="653"/>
      <c r="BD76" s="653"/>
      <c r="BE76" s="653"/>
      <c r="BF76" s="653"/>
      <c r="BG76" s="653"/>
      <c r="BH76" s="653"/>
      <c r="BI76" s="653"/>
      <c r="BJ76" s="653"/>
      <c r="BK76" s="653"/>
      <c r="BL76" s="653"/>
      <c r="BM76" s="653"/>
      <c r="BN76" s="653"/>
      <c r="BO76" s="653"/>
      <c r="BP76" s="653"/>
      <c r="BQ76" s="653"/>
      <c r="BR76" s="653"/>
      <c r="BS76" s="653"/>
      <c r="BT76" s="653"/>
      <c r="BU76" s="653"/>
      <c r="BV76" s="653"/>
      <c r="BW76" s="653"/>
      <c r="BX76" s="653"/>
      <c r="BY76" s="653"/>
      <c r="BZ76" s="653"/>
      <c r="CA76" s="653"/>
      <c r="CB76" s="653"/>
      <c r="CC76" s="653"/>
      <c r="CD76" s="653"/>
      <c r="CE76" s="653"/>
      <c r="CF76" s="653"/>
      <c r="CG76" s="653"/>
      <c r="CH76" s="653"/>
      <c r="CI76" s="653"/>
      <c r="CJ76" s="653"/>
      <c r="CK76" s="653"/>
      <c r="CL76" s="653"/>
      <c r="CM76" s="653"/>
      <c r="CN76" s="653"/>
      <c r="CO76" s="653"/>
      <c r="CP76" s="653"/>
      <c r="CQ76" s="653"/>
      <c r="CR76" s="653"/>
      <c r="CS76" s="653"/>
      <c r="CT76" s="653"/>
      <c r="CU76" s="653"/>
      <c r="CV76" s="653"/>
      <c r="CW76" s="653"/>
      <c r="CX76" s="653"/>
      <c r="CY76" s="653"/>
      <c r="CZ76" s="653"/>
      <c r="DA76" s="653"/>
      <c r="DB76" s="653"/>
      <c r="DC76" s="653"/>
      <c r="DD76" s="653"/>
      <c r="DE76" s="653"/>
      <c r="DF76" s="653"/>
      <c r="DG76" s="653"/>
      <c r="DH76" s="653"/>
      <c r="DI76" s="653"/>
      <c r="DJ76" s="653"/>
      <c r="DK76" s="653"/>
      <c r="DL76" s="653"/>
      <c r="DM76" s="653"/>
      <c r="DN76" s="653"/>
    </row>
    <row r="77" spans="1:118" s="654" customFormat="1" ht="24.75" customHeight="1" thickBot="1">
      <c r="A77" s="672" t="s">
        <v>306</v>
      </c>
      <c r="B77" s="675">
        <v>75</v>
      </c>
      <c r="C77" s="676">
        <v>3</v>
      </c>
      <c r="D77" s="670">
        <v>7</v>
      </c>
      <c r="E77" s="189"/>
      <c r="F77" s="895">
        <f t="shared" si="3"/>
        <v>1575</v>
      </c>
      <c r="G77" s="639"/>
      <c r="H77" s="640"/>
      <c r="I77" s="640"/>
      <c r="J77" s="640"/>
      <c r="K77" s="641"/>
      <c r="L77" s="667"/>
      <c r="M77" s="643"/>
      <c r="N77" s="463"/>
      <c r="O77" s="189"/>
      <c r="P77" s="189"/>
      <c r="Q77" s="189"/>
      <c r="R77" s="189"/>
      <c r="S77" s="189"/>
      <c r="T77" s="644"/>
      <c r="U77" s="189"/>
      <c r="V77" s="667"/>
      <c r="W77" s="644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653"/>
      <c r="AL77" s="653"/>
      <c r="AM77" s="653"/>
      <c r="AN77" s="653"/>
      <c r="AO77" s="653"/>
      <c r="AP77" s="653"/>
      <c r="AQ77" s="653"/>
      <c r="AR77" s="653"/>
      <c r="AS77" s="653"/>
      <c r="AT77" s="653"/>
      <c r="AU77" s="653"/>
      <c r="AV77" s="653"/>
      <c r="AW77" s="653"/>
      <c r="AX77" s="653"/>
      <c r="AY77" s="653"/>
      <c r="AZ77" s="653"/>
      <c r="BA77" s="653"/>
      <c r="BB77" s="653"/>
      <c r="BC77" s="653"/>
      <c r="BD77" s="653"/>
      <c r="BE77" s="653"/>
      <c r="BF77" s="653"/>
      <c r="BG77" s="653"/>
      <c r="BH77" s="653"/>
      <c r="BI77" s="653"/>
      <c r="BJ77" s="653"/>
      <c r="BK77" s="653"/>
      <c r="BL77" s="653"/>
      <c r="BM77" s="653"/>
      <c r="BN77" s="653"/>
      <c r="BO77" s="653"/>
      <c r="BP77" s="653"/>
      <c r="BQ77" s="653"/>
      <c r="BR77" s="653"/>
      <c r="BS77" s="653"/>
      <c r="BT77" s="653"/>
      <c r="BU77" s="653"/>
      <c r="BV77" s="653"/>
      <c r="BW77" s="653"/>
      <c r="BX77" s="653"/>
      <c r="BY77" s="653"/>
      <c r="BZ77" s="653"/>
      <c r="CA77" s="653"/>
      <c r="CB77" s="653"/>
      <c r="CC77" s="653"/>
      <c r="CD77" s="653"/>
      <c r="CE77" s="653"/>
      <c r="CF77" s="653"/>
      <c r="CG77" s="653"/>
      <c r="CH77" s="653"/>
      <c r="CI77" s="653"/>
      <c r="CJ77" s="653"/>
      <c r="CK77" s="653"/>
      <c r="CL77" s="653"/>
      <c r="CM77" s="653"/>
      <c r="CN77" s="653"/>
      <c r="CO77" s="653"/>
      <c r="CP77" s="653"/>
      <c r="CQ77" s="653"/>
      <c r="CR77" s="653"/>
      <c r="CS77" s="653"/>
      <c r="CT77" s="653"/>
      <c r="CU77" s="653"/>
      <c r="CV77" s="653"/>
      <c r="CW77" s="653"/>
      <c r="CX77" s="653"/>
      <c r="CY77" s="653"/>
      <c r="CZ77" s="653"/>
      <c r="DA77" s="653"/>
      <c r="DB77" s="653"/>
      <c r="DC77" s="653"/>
      <c r="DD77" s="653"/>
      <c r="DE77" s="653"/>
      <c r="DF77" s="653"/>
      <c r="DG77" s="653"/>
      <c r="DH77" s="653"/>
      <c r="DI77" s="653"/>
      <c r="DJ77" s="653"/>
      <c r="DK77" s="653"/>
      <c r="DL77" s="653"/>
      <c r="DM77" s="653"/>
      <c r="DN77" s="653"/>
    </row>
    <row r="78" spans="1:118" s="654" customFormat="1" ht="24.75" customHeight="1" thickBot="1">
      <c r="A78" s="672" t="s">
        <v>307</v>
      </c>
      <c r="B78" s="675">
        <v>20</v>
      </c>
      <c r="C78" s="676">
        <v>40</v>
      </c>
      <c r="D78" s="670">
        <v>7</v>
      </c>
      <c r="E78" s="189"/>
      <c r="F78" s="895">
        <f t="shared" si="3"/>
        <v>5600</v>
      </c>
      <c r="G78" s="639"/>
      <c r="H78" s="640"/>
      <c r="I78" s="640"/>
      <c r="J78" s="640"/>
      <c r="K78" s="641"/>
      <c r="L78" s="667"/>
      <c r="M78" s="643"/>
      <c r="N78" s="463"/>
      <c r="O78" s="189"/>
      <c r="P78" s="189"/>
      <c r="Q78" s="189"/>
      <c r="R78" s="189"/>
      <c r="S78" s="189"/>
      <c r="T78" s="644"/>
      <c r="U78" s="189"/>
      <c r="V78" s="667"/>
      <c r="W78" s="644"/>
      <c r="X78" s="653"/>
      <c r="Y78" s="653"/>
      <c r="Z78" s="653"/>
      <c r="AA78" s="653"/>
      <c r="AB78" s="653"/>
      <c r="AC78" s="653"/>
      <c r="AD78" s="653"/>
      <c r="AE78" s="653"/>
      <c r="AF78" s="653"/>
      <c r="AG78" s="653"/>
      <c r="AH78" s="653"/>
      <c r="AI78" s="653"/>
      <c r="AJ78" s="653"/>
      <c r="AK78" s="653"/>
      <c r="AL78" s="653"/>
      <c r="AM78" s="653"/>
      <c r="AN78" s="653"/>
      <c r="AO78" s="653"/>
      <c r="AP78" s="653"/>
      <c r="AQ78" s="653"/>
      <c r="AR78" s="653"/>
      <c r="AS78" s="653"/>
      <c r="AT78" s="653"/>
      <c r="AU78" s="653"/>
      <c r="AV78" s="653"/>
      <c r="AW78" s="653"/>
      <c r="AX78" s="653"/>
      <c r="AY78" s="653"/>
      <c r="AZ78" s="653"/>
      <c r="BA78" s="653"/>
      <c r="BB78" s="653"/>
      <c r="BC78" s="653"/>
      <c r="BD78" s="653"/>
      <c r="BE78" s="653"/>
      <c r="BF78" s="653"/>
      <c r="BG78" s="653"/>
      <c r="BH78" s="653"/>
      <c r="BI78" s="653"/>
      <c r="BJ78" s="653"/>
      <c r="BK78" s="653"/>
      <c r="BL78" s="653"/>
      <c r="BM78" s="653"/>
      <c r="BN78" s="653"/>
      <c r="BO78" s="653"/>
      <c r="BP78" s="653"/>
      <c r="BQ78" s="653"/>
      <c r="BR78" s="653"/>
      <c r="BS78" s="653"/>
      <c r="BT78" s="653"/>
      <c r="BU78" s="653"/>
      <c r="BV78" s="653"/>
      <c r="BW78" s="653"/>
      <c r="BX78" s="653"/>
      <c r="BY78" s="653"/>
      <c r="BZ78" s="653"/>
      <c r="CA78" s="653"/>
      <c r="CB78" s="653"/>
      <c r="CC78" s="653"/>
      <c r="CD78" s="653"/>
      <c r="CE78" s="653"/>
      <c r="CF78" s="653"/>
      <c r="CG78" s="653"/>
      <c r="CH78" s="653"/>
      <c r="CI78" s="653"/>
      <c r="CJ78" s="653"/>
      <c r="CK78" s="653"/>
      <c r="CL78" s="653"/>
      <c r="CM78" s="653"/>
      <c r="CN78" s="653"/>
      <c r="CO78" s="653"/>
      <c r="CP78" s="653"/>
      <c r="CQ78" s="653"/>
      <c r="CR78" s="653"/>
      <c r="CS78" s="653"/>
      <c r="CT78" s="653"/>
      <c r="CU78" s="653"/>
      <c r="CV78" s="653"/>
      <c r="CW78" s="653"/>
      <c r="CX78" s="653"/>
      <c r="CY78" s="653"/>
      <c r="CZ78" s="653"/>
      <c r="DA78" s="653"/>
      <c r="DB78" s="653"/>
      <c r="DC78" s="653"/>
      <c r="DD78" s="653"/>
      <c r="DE78" s="653"/>
      <c r="DF78" s="653"/>
      <c r="DG78" s="653"/>
      <c r="DH78" s="653"/>
      <c r="DI78" s="653"/>
      <c r="DJ78" s="653"/>
      <c r="DK78" s="653"/>
      <c r="DL78" s="653"/>
      <c r="DM78" s="653"/>
      <c r="DN78" s="653"/>
    </row>
    <row r="79" spans="1:118" s="654" customFormat="1" ht="24.75" customHeight="1" thickBot="1">
      <c r="A79" s="672" t="s">
        <v>308</v>
      </c>
      <c r="B79" s="675">
        <v>50</v>
      </c>
      <c r="C79" s="676">
        <v>10</v>
      </c>
      <c r="D79" s="670">
        <v>7</v>
      </c>
      <c r="E79" s="189"/>
      <c r="F79" s="895">
        <f t="shared" si="3"/>
        <v>3500</v>
      </c>
      <c r="G79" s="639"/>
      <c r="H79" s="640"/>
      <c r="I79" s="640"/>
      <c r="J79" s="640"/>
      <c r="K79" s="641"/>
      <c r="L79" s="667"/>
      <c r="M79" s="643"/>
      <c r="N79" s="463"/>
      <c r="O79" s="189"/>
      <c r="P79" s="189"/>
      <c r="Q79" s="189"/>
      <c r="R79" s="189"/>
      <c r="S79" s="189"/>
      <c r="T79" s="644"/>
      <c r="U79" s="189"/>
      <c r="V79" s="667"/>
      <c r="W79" s="644"/>
      <c r="X79" s="653"/>
      <c r="Y79" s="653"/>
      <c r="Z79" s="653"/>
      <c r="AA79" s="653"/>
      <c r="AB79" s="653"/>
      <c r="AC79" s="653"/>
      <c r="AD79" s="653"/>
      <c r="AE79" s="653"/>
      <c r="AF79" s="653"/>
      <c r="AG79" s="653"/>
      <c r="AH79" s="653"/>
      <c r="AI79" s="653"/>
      <c r="AJ79" s="653"/>
      <c r="AK79" s="653"/>
      <c r="AL79" s="653"/>
      <c r="AM79" s="653"/>
      <c r="AN79" s="653"/>
      <c r="AO79" s="653"/>
      <c r="AP79" s="653"/>
      <c r="AQ79" s="653"/>
      <c r="AR79" s="653"/>
      <c r="AS79" s="653"/>
      <c r="AT79" s="653"/>
      <c r="AU79" s="653"/>
      <c r="AV79" s="653"/>
      <c r="AW79" s="653"/>
      <c r="AX79" s="653"/>
      <c r="AY79" s="653"/>
      <c r="AZ79" s="653"/>
      <c r="BA79" s="653"/>
      <c r="BB79" s="653"/>
      <c r="BC79" s="653"/>
      <c r="BD79" s="653"/>
      <c r="BE79" s="653"/>
      <c r="BF79" s="653"/>
      <c r="BG79" s="653"/>
      <c r="BH79" s="653"/>
      <c r="BI79" s="653"/>
      <c r="BJ79" s="653"/>
      <c r="BK79" s="653"/>
      <c r="BL79" s="653"/>
      <c r="BM79" s="653"/>
      <c r="BN79" s="653"/>
      <c r="BO79" s="653"/>
      <c r="BP79" s="653"/>
      <c r="BQ79" s="653"/>
      <c r="BR79" s="653"/>
      <c r="BS79" s="653"/>
      <c r="BT79" s="653"/>
      <c r="BU79" s="653"/>
      <c r="BV79" s="653"/>
      <c r="BW79" s="653"/>
      <c r="BX79" s="653"/>
      <c r="BY79" s="653"/>
      <c r="BZ79" s="653"/>
      <c r="CA79" s="653"/>
      <c r="CB79" s="653"/>
      <c r="CC79" s="653"/>
      <c r="CD79" s="653"/>
      <c r="CE79" s="653"/>
      <c r="CF79" s="653"/>
      <c r="CG79" s="653"/>
      <c r="CH79" s="653"/>
      <c r="CI79" s="653"/>
      <c r="CJ79" s="653"/>
      <c r="CK79" s="653"/>
      <c r="CL79" s="653"/>
      <c r="CM79" s="653"/>
      <c r="CN79" s="653"/>
      <c r="CO79" s="653"/>
      <c r="CP79" s="653"/>
      <c r="CQ79" s="653"/>
      <c r="CR79" s="653"/>
      <c r="CS79" s="653"/>
      <c r="CT79" s="653"/>
      <c r="CU79" s="653"/>
      <c r="CV79" s="653"/>
      <c r="CW79" s="653"/>
      <c r="CX79" s="653"/>
      <c r="CY79" s="653"/>
      <c r="CZ79" s="653"/>
      <c r="DA79" s="653"/>
      <c r="DB79" s="653"/>
      <c r="DC79" s="653"/>
      <c r="DD79" s="653"/>
      <c r="DE79" s="653"/>
      <c r="DF79" s="653"/>
      <c r="DG79" s="653"/>
      <c r="DH79" s="653"/>
      <c r="DI79" s="653"/>
      <c r="DJ79" s="653"/>
      <c r="DK79" s="653"/>
      <c r="DL79" s="653"/>
      <c r="DM79" s="653"/>
      <c r="DN79" s="653"/>
    </row>
    <row r="80" spans="1:118" s="654" customFormat="1" ht="24.75" customHeight="1" thickBot="1">
      <c r="A80" s="671" t="s">
        <v>309</v>
      </c>
      <c r="B80" s="673">
        <v>30</v>
      </c>
      <c r="C80" s="674">
        <v>30</v>
      </c>
      <c r="D80" s="670">
        <v>7</v>
      </c>
      <c r="E80" s="189"/>
      <c r="F80" s="895">
        <f t="shared" si="3"/>
        <v>6300</v>
      </c>
      <c r="G80" s="639"/>
      <c r="H80" s="640"/>
      <c r="I80" s="640"/>
      <c r="J80" s="640"/>
      <c r="K80" s="641"/>
      <c r="L80" s="667"/>
      <c r="M80" s="643"/>
      <c r="N80" s="463"/>
      <c r="O80" s="189"/>
      <c r="P80" s="189"/>
      <c r="Q80" s="189"/>
      <c r="R80" s="189"/>
      <c r="S80" s="189"/>
      <c r="T80" s="644"/>
      <c r="U80" s="189"/>
      <c r="V80" s="667"/>
      <c r="W80" s="644"/>
      <c r="X80" s="653"/>
      <c r="Y80" s="653"/>
      <c r="Z80" s="653"/>
      <c r="AA80" s="653"/>
      <c r="AB80" s="653"/>
      <c r="AC80" s="653"/>
      <c r="AD80" s="653"/>
      <c r="AE80" s="653"/>
      <c r="AF80" s="653"/>
      <c r="AG80" s="653"/>
      <c r="AH80" s="653"/>
      <c r="AI80" s="653"/>
      <c r="AJ80" s="653"/>
      <c r="AK80" s="653"/>
      <c r="AL80" s="653"/>
      <c r="AM80" s="653"/>
      <c r="AN80" s="653"/>
      <c r="AO80" s="653"/>
      <c r="AP80" s="653"/>
      <c r="AQ80" s="653"/>
      <c r="AR80" s="653"/>
      <c r="AS80" s="653"/>
      <c r="AT80" s="653"/>
      <c r="AU80" s="653"/>
      <c r="AV80" s="653"/>
      <c r="AW80" s="653"/>
      <c r="AX80" s="653"/>
      <c r="AY80" s="653"/>
      <c r="AZ80" s="653"/>
      <c r="BA80" s="653"/>
      <c r="BB80" s="653"/>
      <c r="BC80" s="653"/>
      <c r="BD80" s="653"/>
      <c r="BE80" s="653"/>
      <c r="BF80" s="653"/>
      <c r="BG80" s="653"/>
      <c r="BH80" s="653"/>
      <c r="BI80" s="653"/>
      <c r="BJ80" s="653"/>
      <c r="BK80" s="653"/>
      <c r="BL80" s="653"/>
      <c r="BM80" s="653"/>
      <c r="BN80" s="653"/>
      <c r="BO80" s="653"/>
      <c r="BP80" s="653"/>
      <c r="BQ80" s="653"/>
      <c r="BR80" s="653"/>
      <c r="BS80" s="653"/>
      <c r="BT80" s="653"/>
      <c r="BU80" s="653"/>
      <c r="BV80" s="653"/>
      <c r="BW80" s="653"/>
      <c r="BX80" s="653"/>
      <c r="BY80" s="653"/>
      <c r="BZ80" s="653"/>
      <c r="CA80" s="653"/>
      <c r="CB80" s="653"/>
      <c r="CC80" s="653"/>
      <c r="CD80" s="653"/>
      <c r="CE80" s="653"/>
      <c r="CF80" s="653"/>
      <c r="CG80" s="653"/>
      <c r="CH80" s="653"/>
      <c r="CI80" s="653"/>
      <c r="CJ80" s="653"/>
      <c r="CK80" s="653"/>
      <c r="CL80" s="653"/>
      <c r="CM80" s="653"/>
      <c r="CN80" s="653"/>
      <c r="CO80" s="653"/>
      <c r="CP80" s="653"/>
      <c r="CQ80" s="653"/>
      <c r="CR80" s="653"/>
      <c r="CS80" s="653"/>
      <c r="CT80" s="653"/>
      <c r="CU80" s="653"/>
      <c r="CV80" s="653"/>
      <c r="CW80" s="653"/>
      <c r="CX80" s="653"/>
      <c r="CY80" s="653"/>
      <c r="CZ80" s="653"/>
      <c r="DA80" s="653"/>
      <c r="DB80" s="653"/>
      <c r="DC80" s="653"/>
      <c r="DD80" s="653"/>
      <c r="DE80" s="653"/>
      <c r="DF80" s="653"/>
      <c r="DG80" s="653"/>
      <c r="DH80" s="653"/>
      <c r="DI80" s="653"/>
      <c r="DJ80" s="653"/>
      <c r="DK80" s="653"/>
      <c r="DL80" s="653"/>
      <c r="DM80" s="653"/>
      <c r="DN80" s="653"/>
    </row>
    <row r="81" spans="1:118" s="654" customFormat="1" ht="24.75" customHeight="1" thickBot="1">
      <c r="A81" s="659" t="s">
        <v>310</v>
      </c>
      <c r="B81" s="660">
        <v>30</v>
      </c>
      <c r="C81" s="661">
        <v>20</v>
      </c>
      <c r="D81" s="670">
        <v>7</v>
      </c>
      <c r="E81" s="189"/>
      <c r="F81" s="895">
        <f>B81*C81*D81</f>
        <v>4200</v>
      </c>
      <c r="G81" s="639"/>
      <c r="H81" s="640"/>
      <c r="I81" s="640"/>
      <c r="J81" s="640"/>
      <c r="K81" s="641"/>
      <c r="L81" s="667"/>
      <c r="M81" s="643"/>
      <c r="N81" s="463"/>
      <c r="O81" s="189"/>
      <c r="P81" s="189"/>
      <c r="Q81" s="189"/>
      <c r="R81" s="189"/>
      <c r="S81" s="189"/>
      <c r="T81" s="644"/>
      <c r="U81" s="189"/>
      <c r="V81" s="667"/>
      <c r="W81" s="644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3"/>
      <c r="AI81" s="653"/>
      <c r="AJ81" s="653"/>
      <c r="AK81" s="653"/>
      <c r="AL81" s="653"/>
      <c r="AM81" s="653"/>
      <c r="AN81" s="653"/>
      <c r="AO81" s="653"/>
      <c r="AP81" s="653"/>
      <c r="AQ81" s="653"/>
      <c r="AR81" s="653"/>
      <c r="AS81" s="653"/>
      <c r="AT81" s="653"/>
      <c r="AU81" s="653"/>
      <c r="AV81" s="653"/>
      <c r="AW81" s="653"/>
      <c r="AX81" s="653"/>
      <c r="AY81" s="653"/>
      <c r="AZ81" s="653"/>
      <c r="BA81" s="653"/>
      <c r="BB81" s="653"/>
      <c r="BC81" s="653"/>
      <c r="BD81" s="653"/>
      <c r="BE81" s="653"/>
      <c r="BF81" s="653"/>
      <c r="BG81" s="653"/>
      <c r="BH81" s="653"/>
      <c r="BI81" s="653"/>
      <c r="BJ81" s="653"/>
      <c r="BK81" s="653"/>
      <c r="BL81" s="653"/>
      <c r="BM81" s="653"/>
      <c r="BN81" s="653"/>
      <c r="BO81" s="653"/>
      <c r="BP81" s="653"/>
      <c r="BQ81" s="653"/>
      <c r="BR81" s="653"/>
      <c r="BS81" s="653"/>
      <c r="BT81" s="653"/>
      <c r="BU81" s="653"/>
      <c r="BV81" s="653"/>
      <c r="BW81" s="653"/>
      <c r="BX81" s="653"/>
      <c r="BY81" s="653"/>
      <c r="BZ81" s="653"/>
      <c r="CA81" s="653"/>
      <c r="CB81" s="653"/>
      <c r="CC81" s="653"/>
      <c r="CD81" s="653"/>
      <c r="CE81" s="653"/>
      <c r="CF81" s="653"/>
      <c r="CG81" s="653"/>
      <c r="CH81" s="653"/>
      <c r="CI81" s="653"/>
      <c r="CJ81" s="653"/>
      <c r="CK81" s="653"/>
      <c r="CL81" s="653"/>
      <c r="CM81" s="653"/>
      <c r="CN81" s="653"/>
      <c r="CO81" s="653"/>
      <c r="CP81" s="653"/>
      <c r="CQ81" s="653"/>
      <c r="CR81" s="653"/>
      <c r="CS81" s="653"/>
      <c r="CT81" s="653"/>
      <c r="CU81" s="653"/>
      <c r="CV81" s="653"/>
      <c r="CW81" s="653"/>
      <c r="CX81" s="653"/>
      <c r="CY81" s="653"/>
      <c r="CZ81" s="653"/>
      <c r="DA81" s="653"/>
      <c r="DB81" s="653"/>
      <c r="DC81" s="653"/>
      <c r="DD81" s="653"/>
      <c r="DE81" s="653"/>
      <c r="DF81" s="653"/>
      <c r="DG81" s="653"/>
      <c r="DH81" s="653"/>
      <c r="DI81" s="653"/>
      <c r="DJ81" s="653"/>
      <c r="DK81" s="653"/>
      <c r="DL81" s="653"/>
      <c r="DM81" s="653"/>
      <c r="DN81" s="653"/>
    </row>
    <row r="82" spans="1:118" s="654" customFormat="1" ht="24.75" customHeight="1" thickBot="1">
      <c r="A82" s="659" t="s">
        <v>311</v>
      </c>
      <c r="B82" s="660">
        <v>5</v>
      </c>
      <c r="C82" s="661">
        <v>200</v>
      </c>
      <c r="D82" s="670">
        <v>7</v>
      </c>
      <c r="E82" s="189"/>
      <c r="F82" s="895">
        <f>B82*C82*D82</f>
        <v>7000</v>
      </c>
      <c r="G82" s="639"/>
      <c r="H82" s="640"/>
      <c r="I82" s="640"/>
      <c r="J82" s="640"/>
      <c r="K82" s="641"/>
      <c r="L82" s="667"/>
      <c r="M82" s="643"/>
      <c r="N82" s="463"/>
      <c r="O82" s="189"/>
      <c r="P82" s="189"/>
      <c r="Q82" s="189"/>
      <c r="R82" s="189"/>
      <c r="S82" s="189"/>
      <c r="T82" s="644"/>
      <c r="U82" s="189"/>
      <c r="V82" s="667"/>
      <c r="W82" s="644"/>
      <c r="X82" s="653"/>
      <c r="Y82" s="653"/>
      <c r="Z82" s="653"/>
      <c r="AA82" s="653"/>
      <c r="AB82" s="653"/>
      <c r="AC82" s="653"/>
      <c r="AD82" s="653"/>
      <c r="AE82" s="653"/>
      <c r="AF82" s="653"/>
      <c r="AG82" s="653"/>
      <c r="AH82" s="653"/>
      <c r="AI82" s="653"/>
      <c r="AJ82" s="653"/>
      <c r="AK82" s="653"/>
      <c r="AL82" s="653"/>
      <c r="AM82" s="653"/>
      <c r="AN82" s="653"/>
      <c r="AO82" s="653"/>
      <c r="AP82" s="653"/>
      <c r="AQ82" s="653"/>
      <c r="AR82" s="653"/>
      <c r="AS82" s="653"/>
      <c r="AT82" s="653"/>
      <c r="AU82" s="653"/>
      <c r="AV82" s="653"/>
      <c r="AW82" s="653"/>
      <c r="AX82" s="653"/>
      <c r="AY82" s="653"/>
      <c r="AZ82" s="653"/>
      <c r="BA82" s="653"/>
      <c r="BB82" s="653"/>
      <c r="BC82" s="653"/>
      <c r="BD82" s="653"/>
      <c r="BE82" s="653"/>
      <c r="BF82" s="653"/>
      <c r="BG82" s="653"/>
      <c r="BH82" s="653"/>
      <c r="BI82" s="653"/>
      <c r="BJ82" s="653"/>
      <c r="BK82" s="653"/>
      <c r="BL82" s="653"/>
      <c r="BM82" s="653"/>
      <c r="BN82" s="653"/>
      <c r="BO82" s="653"/>
      <c r="BP82" s="653"/>
      <c r="BQ82" s="653"/>
      <c r="BR82" s="653"/>
      <c r="BS82" s="653"/>
      <c r="BT82" s="653"/>
      <c r="BU82" s="653"/>
      <c r="BV82" s="653"/>
      <c r="BW82" s="653"/>
      <c r="BX82" s="653"/>
      <c r="BY82" s="653"/>
      <c r="BZ82" s="653"/>
      <c r="CA82" s="653"/>
      <c r="CB82" s="653"/>
      <c r="CC82" s="653"/>
      <c r="CD82" s="653"/>
      <c r="CE82" s="653"/>
      <c r="CF82" s="653"/>
      <c r="CG82" s="653"/>
      <c r="CH82" s="653"/>
      <c r="CI82" s="653"/>
      <c r="CJ82" s="653"/>
      <c r="CK82" s="653"/>
      <c r="CL82" s="653"/>
      <c r="CM82" s="653"/>
      <c r="CN82" s="653"/>
      <c r="CO82" s="653"/>
      <c r="CP82" s="653"/>
      <c r="CQ82" s="653"/>
      <c r="CR82" s="653"/>
      <c r="CS82" s="653"/>
      <c r="CT82" s="653"/>
      <c r="CU82" s="653"/>
      <c r="CV82" s="653"/>
      <c r="CW82" s="653"/>
      <c r="CX82" s="653"/>
      <c r="CY82" s="653"/>
      <c r="CZ82" s="653"/>
      <c r="DA82" s="653"/>
      <c r="DB82" s="653"/>
      <c r="DC82" s="653"/>
      <c r="DD82" s="653"/>
      <c r="DE82" s="653"/>
      <c r="DF82" s="653"/>
      <c r="DG82" s="653"/>
      <c r="DH82" s="653"/>
      <c r="DI82" s="653"/>
      <c r="DJ82" s="653"/>
      <c r="DK82" s="653"/>
      <c r="DL82" s="653"/>
      <c r="DM82" s="653"/>
      <c r="DN82" s="653"/>
    </row>
    <row r="83" spans="1:118" s="654" customFormat="1" ht="24.75" customHeight="1" thickBot="1">
      <c r="A83" s="659" t="s">
        <v>312</v>
      </c>
      <c r="B83" s="660">
        <v>5</v>
      </c>
      <c r="C83" s="661">
        <v>300</v>
      </c>
      <c r="D83" s="670">
        <v>7</v>
      </c>
      <c r="E83" s="189"/>
      <c r="F83" s="895">
        <f>B83*C83*D83</f>
        <v>10500</v>
      </c>
      <c r="G83" s="639"/>
      <c r="H83" s="640"/>
      <c r="I83" s="640"/>
      <c r="J83" s="640"/>
      <c r="K83" s="641"/>
      <c r="L83" s="667"/>
      <c r="M83" s="643"/>
      <c r="N83" s="463"/>
      <c r="O83" s="189"/>
      <c r="P83" s="189"/>
      <c r="Q83" s="189"/>
      <c r="R83" s="189"/>
      <c r="S83" s="189"/>
      <c r="T83" s="644"/>
      <c r="U83" s="189"/>
      <c r="V83" s="667"/>
      <c r="W83" s="644"/>
      <c r="X83" s="653"/>
      <c r="Y83" s="653"/>
      <c r="Z83" s="653"/>
      <c r="AA83" s="653"/>
      <c r="AB83" s="653"/>
      <c r="AC83" s="653"/>
      <c r="AD83" s="653"/>
      <c r="AE83" s="653"/>
      <c r="AF83" s="653"/>
      <c r="AG83" s="653"/>
      <c r="AH83" s="653"/>
      <c r="AI83" s="653"/>
      <c r="AJ83" s="653"/>
      <c r="AK83" s="653"/>
      <c r="AL83" s="653"/>
      <c r="AM83" s="653"/>
      <c r="AN83" s="653"/>
      <c r="AO83" s="653"/>
      <c r="AP83" s="653"/>
      <c r="AQ83" s="653"/>
      <c r="AR83" s="653"/>
      <c r="AS83" s="653"/>
      <c r="AT83" s="653"/>
      <c r="AU83" s="653"/>
      <c r="AV83" s="653"/>
      <c r="AW83" s="653"/>
      <c r="AX83" s="653"/>
      <c r="AY83" s="653"/>
      <c r="AZ83" s="653"/>
      <c r="BA83" s="653"/>
      <c r="BB83" s="653"/>
      <c r="BC83" s="653"/>
      <c r="BD83" s="653"/>
      <c r="BE83" s="653"/>
      <c r="BF83" s="653"/>
      <c r="BG83" s="653"/>
      <c r="BH83" s="653"/>
      <c r="BI83" s="653"/>
      <c r="BJ83" s="653"/>
      <c r="BK83" s="653"/>
      <c r="BL83" s="653"/>
      <c r="BM83" s="653"/>
      <c r="BN83" s="653"/>
      <c r="BO83" s="653"/>
      <c r="BP83" s="653"/>
      <c r="BQ83" s="653"/>
      <c r="BR83" s="653"/>
      <c r="BS83" s="653"/>
      <c r="BT83" s="653"/>
      <c r="BU83" s="653"/>
      <c r="BV83" s="653"/>
      <c r="BW83" s="653"/>
      <c r="BX83" s="653"/>
      <c r="BY83" s="653"/>
      <c r="BZ83" s="653"/>
      <c r="CA83" s="653"/>
      <c r="CB83" s="653"/>
      <c r="CC83" s="653"/>
      <c r="CD83" s="653"/>
      <c r="CE83" s="653"/>
      <c r="CF83" s="653"/>
      <c r="CG83" s="653"/>
      <c r="CH83" s="653"/>
      <c r="CI83" s="653"/>
      <c r="CJ83" s="653"/>
      <c r="CK83" s="653"/>
      <c r="CL83" s="653"/>
      <c r="CM83" s="653"/>
      <c r="CN83" s="653"/>
      <c r="CO83" s="653"/>
      <c r="CP83" s="653"/>
      <c r="CQ83" s="653"/>
      <c r="CR83" s="653"/>
      <c r="CS83" s="653"/>
      <c r="CT83" s="653"/>
      <c r="CU83" s="653"/>
      <c r="CV83" s="653"/>
      <c r="CW83" s="653"/>
      <c r="CX83" s="653"/>
      <c r="CY83" s="653"/>
      <c r="CZ83" s="653"/>
      <c r="DA83" s="653"/>
      <c r="DB83" s="653"/>
      <c r="DC83" s="653"/>
      <c r="DD83" s="653"/>
      <c r="DE83" s="653"/>
      <c r="DF83" s="653"/>
      <c r="DG83" s="653"/>
      <c r="DH83" s="653"/>
      <c r="DI83" s="653"/>
      <c r="DJ83" s="653"/>
      <c r="DK83" s="653"/>
      <c r="DL83" s="653"/>
      <c r="DM83" s="653"/>
      <c r="DN83" s="653"/>
    </row>
    <row r="84" spans="1:118" ht="38.25">
      <c r="A84" s="264" t="s">
        <v>131</v>
      </c>
      <c r="B84" s="533"/>
      <c r="C84" s="265"/>
      <c r="D84" s="534"/>
      <c r="E84" s="519"/>
      <c r="F84" s="370">
        <f>SUM(F39:F83)</f>
        <v>205485</v>
      </c>
      <c r="G84" s="266"/>
      <c r="H84" s="267"/>
      <c r="I84" s="267"/>
      <c r="J84" s="267"/>
      <c r="K84" s="268">
        <f>SUM(K40:K42)</f>
        <v>0</v>
      </c>
      <c r="L84" s="448">
        <f>F84</f>
        <v>205485</v>
      </c>
      <c r="M84" s="269">
        <v>39771.29</v>
      </c>
      <c r="N84" s="401"/>
      <c r="O84" s="270"/>
      <c r="P84" s="270"/>
      <c r="Q84" s="270"/>
      <c r="R84" s="270"/>
      <c r="S84" s="270"/>
      <c r="T84" s="271"/>
      <c r="U84" s="270"/>
      <c r="V84" s="448"/>
      <c r="W84" s="271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</row>
    <row r="85" spans="1:118" ht="26.25" thickBot="1">
      <c r="A85" s="95" t="s">
        <v>132</v>
      </c>
      <c r="B85" s="253"/>
      <c r="C85" s="253" t="s">
        <v>179</v>
      </c>
      <c r="D85" s="283" t="s">
        <v>202</v>
      </c>
      <c r="E85" s="535"/>
      <c r="F85" s="64" t="s">
        <v>97</v>
      </c>
      <c r="G85" s="284"/>
      <c r="H85" s="253"/>
      <c r="I85" s="283"/>
      <c r="J85" s="535" t="s">
        <v>9</v>
      </c>
      <c r="K85" s="66" t="s">
        <v>98</v>
      </c>
      <c r="L85" s="439"/>
      <c r="M85" s="175"/>
      <c r="N85" s="402"/>
      <c r="O85" s="253"/>
      <c r="P85" s="253"/>
      <c r="Q85" s="253"/>
      <c r="R85" s="253"/>
      <c r="S85" s="253"/>
      <c r="T85" s="285"/>
      <c r="U85" s="253"/>
      <c r="V85" s="439"/>
      <c r="W85" s="28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</row>
    <row r="86" spans="1:118" ht="24.75" customHeight="1">
      <c r="A86" s="470" t="s">
        <v>265</v>
      </c>
      <c r="C86" s="531">
        <v>500</v>
      </c>
      <c r="D86" s="531">
        <v>7</v>
      </c>
      <c r="E86" s="516"/>
      <c r="F86" s="634">
        <f>C86*D86</f>
        <v>3500</v>
      </c>
      <c r="G86" s="511"/>
      <c r="H86" s="512"/>
      <c r="I86" s="512"/>
      <c r="J86" s="512"/>
      <c r="K86" s="513"/>
      <c r="L86" s="536">
        <f>F86</f>
        <v>3500</v>
      </c>
      <c r="M86" s="514"/>
      <c r="N86" s="515"/>
      <c r="O86" s="516"/>
      <c r="P86" s="516"/>
      <c r="Q86" s="516"/>
      <c r="R86" s="516"/>
      <c r="S86" s="516"/>
      <c r="T86" s="517"/>
      <c r="U86" s="516"/>
      <c r="V86" s="536"/>
      <c r="W86" s="517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</row>
    <row r="87" spans="1:149" ht="30.75" customHeight="1">
      <c r="A87" s="264" t="s">
        <v>133</v>
      </c>
      <c r="B87" s="537"/>
      <c r="C87" s="537"/>
      <c r="D87" s="537"/>
      <c r="E87" s="525"/>
      <c r="F87" s="370">
        <f>SUM(F86:F86)</f>
        <v>3500</v>
      </c>
      <c r="G87" s="266"/>
      <c r="H87" s="267"/>
      <c r="I87" s="267"/>
      <c r="J87" s="267"/>
      <c r="K87" s="268">
        <f>SUM(K86:K86)</f>
        <v>0</v>
      </c>
      <c r="L87" s="448">
        <f>SUM(L86:L86)</f>
        <v>3500</v>
      </c>
      <c r="M87" s="269">
        <v>677.42</v>
      </c>
      <c r="N87" s="401"/>
      <c r="O87" s="270"/>
      <c r="P87" s="270"/>
      <c r="Q87" s="270"/>
      <c r="R87" s="270"/>
      <c r="S87" s="270"/>
      <c r="T87" s="271"/>
      <c r="U87" s="270"/>
      <c r="V87" s="448"/>
      <c r="W87" s="271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38.25">
      <c r="A88" s="286" t="s">
        <v>134</v>
      </c>
      <c r="B88" s="287"/>
      <c r="C88" s="255" t="s">
        <v>183</v>
      </c>
      <c r="D88" s="557" t="s">
        <v>182</v>
      </c>
      <c r="E88" s="289"/>
      <c r="F88" s="64" t="s">
        <v>97</v>
      </c>
      <c r="G88" s="290"/>
      <c r="H88" s="253"/>
      <c r="I88" s="288"/>
      <c r="J88" s="289" t="s">
        <v>9</v>
      </c>
      <c r="K88" s="66" t="s">
        <v>97</v>
      </c>
      <c r="L88" s="439"/>
      <c r="M88" s="175"/>
      <c r="N88" s="403"/>
      <c r="O88" s="291"/>
      <c r="P88" s="291"/>
      <c r="Q88" s="291"/>
      <c r="R88" s="291"/>
      <c r="S88" s="291"/>
      <c r="T88" s="292"/>
      <c r="U88" s="291"/>
      <c r="V88" s="439"/>
      <c r="W88" s="292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</row>
    <row r="89" spans="1:149" s="654" customFormat="1" ht="24.75" customHeight="1">
      <c r="A89" s="637"/>
      <c r="B89" s="189"/>
      <c r="C89" s="189"/>
      <c r="D89" s="189"/>
      <c r="E89" s="189"/>
      <c r="F89" s="638"/>
      <c r="G89" s="639"/>
      <c r="H89" s="640"/>
      <c r="I89" s="640"/>
      <c r="J89" s="640"/>
      <c r="K89" s="641"/>
      <c r="L89" s="642"/>
      <c r="M89" s="643"/>
      <c r="N89" s="463"/>
      <c r="O89" s="189"/>
      <c r="P89" s="189"/>
      <c r="Q89" s="189"/>
      <c r="R89" s="189"/>
      <c r="S89" s="189"/>
      <c r="T89" s="644"/>
      <c r="U89" s="189"/>
      <c r="V89" s="642"/>
      <c r="W89" s="644"/>
      <c r="X89" s="653"/>
      <c r="Y89" s="653"/>
      <c r="Z89" s="653"/>
      <c r="AA89" s="653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  <c r="BC89" s="653"/>
      <c r="BD89" s="653"/>
      <c r="BE89" s="653"/>
      <c r="BF89" s="653"/>
      <c r="BG89" s="653"/>
      <c r="BH89" s="653"/>
      <c r="BI89" s="653"/>
      <c r="BJ89" s="653"/>
      <c r="BK89" s="653"/>
      <c r="BL89" s="653"/>
      <c r="BM89" s="653"/>
      <c r="BN89" s="653"/>
      <c r="BO89" s="653"/>
      <c r="BP89" s="653"/>
      <c r="BQ89" s="653"/>
      <c r="BR89" s="653"/>
      <c r="BS89" s="653"/>
      <c r="BT89" s="653"/>
      <c r="BU89" s="653"/>
      <c r="BV89" s="653"/>
      <c r="BW89" s="653"/>
      <c r="BX89" s="653"/>
      <c r="BY89" s="653"/>
      <c r="BZ89" s="653"/>
      <c r="CA89" s="653"/>
      <c r="CB89" s="653"/>
      <c r="CC89" s="653"/>
      <c r="CD89" s="653"/>
      <c r="CE89" s="653"/>
      <c r="CF89" s="653"/>
      <c r="CG89" s="653"/>
      <c r="CH89" s="653"/>
      <c r="CI89" s="653"/>
      <c r="CJ89" s="653"/>
      <c r="CK89" s="653"/>
      <c r="CL89" s="653"/>
      <c r="CM89" s="653"/>
      <c r="CN89" s="653"/>
      <c r="CO89" s="653"/>
      <c r="CP89" s="653"/>
      <c r="CQ89" s="653"/>
      <c r="CR89" s="653"/>
      <c r="CS89" s="653"/>
      <c r="CT89" s="653"/>
      <c r="CU89" s="653"/>
      <c r="CV89" s="653"/>
      <c r="CW89" s="653"/>
      <c r="CX89" s="653"/>
      <c r="CY89" s="653"/>
      <c r="CZ89" s="653"/>
      <c r="DA89" s="653"/>
      <c r="DB89" s="653"/>
      <c r="DC89" s="653"/>
      <c r="DD89" s="653"/>
      <c r="DE89" s="653"/>
      <c r="DF89" s="653"/>
      <c r="DG89" s="653"/>
      <c r="DH89" s="653"/>
      <c r="DI89" s="653"/>
      <c r="DJ89" s="653"/>
      <c r="DK89" s="653"/>
      <c r="DL89" s="653"/>
      <c r="DM89" s="653"/>
      <c r="DN89" s="653"/>
      <c r="DO89" s="653"/>
      <c r="DP89" s="653"/>
      <c r="DQ89" s="653"/>
      <c r="DR89" s="653"/>
      <c r="DS89" s="653"/>
      <c r="DT89" s="653"/>
      <c r="DU89" s="653"/>
      <c r="DV89" s="653"/>
      <c r="DW89" s="653"/>
      <c r="DX89" s="653"/>
      <c r="DY89" s="653"/>
      <c r="DZ89" s="653"/>
      <c r="EA89" s="653"/>
      <c r="EB89" s="653"/>
      <c r="EC89" s="653"/>
      <c r="ED89" s="653"/>
      <c r="EE89" s="653"/>
      <c r="EF89" s="653"/>
      <c r="EG89" s="653"/>
      <c r="EH89" s="653"/>
      <c r="EI89" s="653"/>
      <c r="EJ89" s="653"/>
      <c r="EK89" s="653"/>
      <c r="EL89" s="653"/>
      <c r="EM89" s="653"/>
      <c r="EN89" s="653"/>
      <c r="EO89" s="653"/>
      <c r="EP89" s="653"/>
      <c r="EQ89" s="653"/>
      <c r="ER89" s="653"/>
      <c r="ES89" s="653"/>
    </row>
    <row r="90" spans="1:149" ht="24.75" customHeight="1">
      <c r="A90" s="470"/>
      <c r="B90" s="516"/>
      <c r="C90" s="516"/>
      <c r="D90" s="516"/>
      <c r="E90" s="516"/>
      <c r="F90" s="510"/>
      <c r="G90" s="511"/>
      <c r="H90" s="512"/>
      <c r="I90" s="512"/>
      <c r="J90" s="512"/>
      <c r="K90" s="513"/>
      <c r="L90" s="536"/>
      <c r="M90" s="514"/>
      <c r="N90" s="515"/>
      <c r="O90" s="516"/>
      <c r="P90" s="516"/>
      <c r="Q90" s="516"/>
      <c r="R90" s="516"/>
      <c r="S90" s="516"/>
      <c r="T90" s="517"/>
      <c r="U90" s="516"/>
      <c r="V90" s="536"/>
      <c r="W90" s="517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</row>
    <row r="91" spans="1:149" ht="48" customHeight="1" thickBot="1">
      <c r="A91" s="264" t="s">
        <v>135</v>
      </c>
      <c r="B91" s="525"/>
      <c r="C91" s="525"/>
      <c r="D91" s="525"/>
      <c r="E91" s="525"/>
      <c r="F91" s="370">
        <f>SUM(F89:F90)</f>
        <v>0</v>
      </c>
      <c r="G91" s="266"/>
      <c r="H91" s="267"/>
      <c r="I91" s="267"/>
      <c r="J91" s="267"/>
      <c r="K91" s="268">
        <f>SUM(K89:K90)</f>
        <v>0</v>
      </c>
      <c r="L91" s="448">
        <f>SUM(L89:L90)</f>
        <v>0</v>
      </c>
      <c r="M91" s="269"/>
      <c r="N91" s="404"/>
      <c r="O91" s="293"/>
      <c r="P91" s="293"/>
      <c r="Q91" s="293"/>
      <c r="R91" s="293"/>
      <c r="S91" s="293"/>
      <c r="T91" s="294"/>
      <c r="U91" s="293"/>
      <c r="V91" s="448"/>
      <c r="W91" s="294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</row>
    <row r="92" spans="1:149" ht="50.25" customHeight="1">
      <c r="A92" s="295" t="s">
        <v>136</v>
      </c>
      <c r="B92" s="538"/>
      <c r="C92" s="538"/>
      <c r="D92" s="538"/>
      <c r="E92" s="538"/>
      <c r="F92" s="371" t="s">
        <v>97</v>
      </c>
      <c r="G92" s="296"/>
      <c r="H92" s="297"/>
      <c r="I92" s="297"/>
      <c r="J92" s="297"/>
      <c r="K92" s="298" t="s">
        <v>98</v>
      </c>
      <c r="L92" s="449"/>
      <c r="M92" s="299"/>
      <c r="N92" s="405"/>
      <c r="O92" s="300"/>
      <c r="P92" s="300"/>
      <c r="Q92" s="300"/>
      <c r="R92" s="300"/>
      <c r="S92" s="300"/>
      <c r="T92" s="301"/>
      <c r="U92" s="300"/>
      <c r="V92" s="449"/>
      <c r="W92" s="301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ht="24" customHeight="1">
      <c r="A93" s="272"/>
      <c r="B93" s="539"/>
      <c r="C93" s="539"/>
      <c r="D93" s="539"/>
      <c r="E93" s="539"/>
      <c r="F93" s="208"/>
      <c r="G93" s="273"/>
      <c r="H93" s="207"/>
      <c r="I93" s="207"/>
      <c r="J93" s="207"/>
      <c r="K93" s="217"/>
      <c r="L93" s="438"/>
      <c r="M93" s="274"/>
      <c r="N93" s="260"/>
      <c r="O93" s="205"/>
      <c r="P93" s="205"/>
      <c r="Q93" s="205"/>
      <c r="R93" s="205"/>
      <c r="S93" s="205"/>
      <c r="T93" s="206"/>
      <c r="U93" s="205"/>
      <c r="V93" s="438"/>
      <c r="W93" s="206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</row>
    <row r="94" spans="1:149" ht="12.75">
      <c r="A94" s="272"/>
      <c r="B94" s="539"/>
      <c r="C94" s="539"/>
      <c r="D94" s="539"/>
      <c r="E94" s="539"/>
      <c r="F94" s="208"/>
      <c r="G94" s="273"/>
      <c r="H94" s="207"/>
      <c r="I94" s="207"/>
      <c r="J94" s="207"/>
      <c r="K94" s="217"/>
      <c r="L94" s="438"/>
      <c r="M94" s="274"/>
      <c r="N94" s="260"/>
      <c r="O94" s="205"/>
      <c r="P94" s="205"/>
      <c r="Q94" s="205"/>
      <c r="R94" s="205"/>
      <c r="S94" s="205"/>
      <c r="T94" s="206"/>
      <c r="U94" s="205"/>
      <c r="V94" s="438"/>
      <c r="W94" s="206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</row>
    <row r="95" spans="1:149" ht="51">
      <c r="A95" s="302" t="s">
        <v>137</v>
      </c>
      <c r="B95" s="525"/>
      <c r="C95" s="525"/>
      <c r="D95" s="525"/>
      <c r="E95" s="525"/>
      <c r="F95" s="370"/>
      <c r="G95" s="266"/>
      <c r="H95" s="267"/>
      <c r="I95" s="267"/>
      <c r="J95" s="267"/>
      <c r="K95" s="268"/>
      <c r="L95" s="448"/>
      <c r="M95" s="269"/>
      <c r="N95" s="540"/>
      <c r="O95" s="525"/>
      <c r="P95" s="525"/>
      <c r="Q95" s="525"/>
      <c r="R95" s="525"/>
      <c r="S95" s="525"/>
      <c r="T95" s="541"/>
      <c r="U95" s="525"/>
      <c r="V95" s="448"/>
      <c r="W95" s="541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</row>
    <row r="96" spans="1:149" ht="35.25" customHeight="1">
      <c r="A96" s="303" t="s">
        <v>138</v>
      </c>
      <c r="B96" s="542"/>
      <c r="C96" s="542"/>
      <c r="D96" s="542"/>
      <c r="E96" s="542"/>
      <c r="F96" s="372"/>
      <c r="G96" s="304"/>
      <c r="H96" s="305"/>
      <c r="I96" s="305"/>
      <c r="J96" s="305"/>
      <c r="K96" s="306"/>
      <c r="L96" s="450"/>
      <c r="M96" s="307"/>
      <c r="N96" s="406"/>
      <c r="O96" s="308"/>
      <c r="P96" s="308"/>
      <c r="Q96" s="308"/>
      <c r="R96" s="308"/>
      <c r="S96" s="308"/>
      <c r="T96" s="309"/>
      <c r="U96" s="308"/>
      <c r="V96" s="450"/>
      <c r="W96" s="309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</row>
    <row r="97" spans="1:149" ht="42" customHeight="1">
      <c r="A97" s="241"/>
      <c r="B97" s="516"/>
      <c r="C97" s="516"/>
      <c r="D97" s="516"/>
      <c r="E97" s="516"/>
      <c r="F97" s="231"/>
      <c r="G97" s="232"/>
      <c r="H97" s="227"/>
      <c r="I97" s="227"/>
      <c r="J97" s="227"/>
      <c r="K97" s="233"/>
      <c r="L97" s="442"/>
      <c r="M97" s="234"/>
      <c r="N97" s="400"/>
      <c r="O97" s="210"/>
      <c r="P97" s="210"/>
      <c r="Q97" s="210"/>
      <c r="R97" s="210"/>
      <c r="S97" s="210"/>
      <c r="T97" s="210"/>
      <c r="U97" s="210"/>
      <c r="V97" s="442"/>
      <c r="W97" s="210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</row>
    <row r="98" spans="1:149" ht="19.5" customHeight="1">
      <c r="A98" s="241"/>
      <c r="B98" s="516"/>
      <c r="C98" s="516"/>
      <c r="D98" s="516"/>
      <c r="E98" s="516"/>
      <c r="F98" s="231"/>
      <c r="G98" s="232"/>
      <c r="H98" s="227"/>
      <c r="I98" s="227"/>
      <c r="J98" s="227"/>
      <c r="K98" s="233"/>
      <c r="L98" s="442"/>
      <c r="M98" s="234"/>
      <c r="N98" s="400"/>
      <c r="O98" s="210"/>
      <c r="P98" s="210"/>
      <c r="Q98" s="210"/>
      <c r="R98" s="210"/>
      <c r="S98" s="210"/>
      <c r="T98" s="210"/>
      <c r="U98" s="210"/>
      <c r="V98" s="442"/>
      <c r="W98" s="210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</row>
    <row r="99" spans="1:149" ht="48" customHeight="1">
      <c r="A99" s="310" t="s">
        <v>139</v>
      </c>
      <c r="B99" s="525"/>
      <c r="C99" s="525"/>
      <c r="D99" s="525"/>
      <c r="E99" s="525"/>
      <c r="F99" s="370"/>
      <c r="G99" s="266"/>
      <c r="H99" s="267"/>
      <c r="I99" s="267"/>
      <c r="J99" s="267"/>
      <c r="K99" s="268"/>
      <c r="L99" s="448"/>
      <c r="M99" s="269"/>
      <c r="N99" s="407"/>
      <c r="O99" s="57"/>
      <c r="P99" s="57"/>
      <c r="Q99" s="57"/>
      <c r="R99" s="57"/>
      <c r="S99" s="57"/>
      <c r="T99" s="57"/>
      <c r="U99" s="57"/>
      <c r="V99" s="448"/>
      <c r="W99" s="57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</row>
    <row r="100" spans="1:149" ht="36.75" customHeight="1" thickBot="1">
      <c r="A100" s="84" t="s">
        <v>140</v>
      </c>
      <c r="B100" s="543"/>
      <c r="C100" s="255" t="s">
        <v>183</v>
      </c>
      <c r="D100" s="557" t="s">
        <v>182</v>
      </c>
      <c r="E100" s="543"/>
      <c r="F100" s="64" t="s">
        <v>97</v>
      </c>
      <c r="G100" s="65"/>
      <c r="H100" s="62"/>
      <c r="I100" s="62"/>
      <c r="J100" s="62"/>
      <c r="K100" s="66" t="s">
        <v>98</v>
      </c>
      <c r="L100" s="447"/>
      <c r="M100" s="247"/>
      <c r="N100" s="399"/>
      <c r="O100" s="61"/>
      <c r="P100" s="61"/>
      <c r="Q100" s="61"/>
      <c r="R100" s="61"/>
      <c r="S100" s="61"/>
      <c r="T100" s="248"/>
      <c r="U100" s="61"/>
      <c r="V100" s="447"/>
      <c r="W100" s="248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</row>
    <row r="101" spans="1:149" ht="34.5" customHeight="1">
      <c r="A101" s="471" t="s">
        <v>223</v>
      </c>
      <c r="C101" s="516">
        <v>2549.28</v>
      </c>
      <c r="D101" s="516">
        <v>7</v>
      </c>
      <c r="E101" s="516"/>
      <c r="F101" s="634">
        <f>C101*D101</f>
        <v>17844.960000000003</v>
      </c>
      <c r="G101" s="232"/>
      <c r="H101" s="227"/>
      <c r="I101" s="227"/>
      <c r="J101" s="227"/>
      <c r="K101" s="233"/>
      <c r="L101" s="442"/>
      <c r="M101" s="234"/>
      <c r="N101" s="515"/>
      <c r="O101" s="516"/>
      <c r="P101" s="516"/>
      <c r="Q101" s="516"/>
      <c r="R101" s="516"/>
      <c r="S101" s="516"/>
      <c r="T101" s="517"/>
      <c r="U101" s="516"/>
      <c r="V101" s="442"/>
      <c r="W101" s="517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</row>
    <row r="102" spans="1:149" ht="15.75" customHeight="1">
      <c r="A102" s="524"/>
      <c r="B102" s="516"/>
      <c r="C102" s="516"/>
      <c r="D102" s="516"/>
      <c r="E102" s="516"/>
      <c r="F102" s="231"/>
      <c r="G102" s="232"/>
      <c r="H102" s="227"/>
      <c r="I102" s="227"/>
      <c r="J102" s="227"/>
      <c r="K102" s="233"/>
      <c r="L102" s="442"/>
      <c r="M102" s="234"/>
      <c r="N102" s="515"/>
      <c r="O102" s="516"/>
      <c r="P102" s="516"/>
      <c r="Q102" s="516"/>
      <c r="R102" s="516"/>
      <c r="S102" s="516"/>
      <c r="T102" s="517"/>
      <c r="U102" s="516"/>
      <c r="V102" s="442"/>
      <c r="W102" s="517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</row>
    <row r="103" spans="1:149" ht="31.5" customHeight="1">
      <c r="A103" s="311" t="s">
        <v>141</v>
      </c>
      <c r="B103" s="544"/>
      <c r="C103" s="544"/>
      <c r="D103" s="544"/>
      <c r="E103" s="544"/>
      <c r="F103" s="373">
        <f>SUM(F101:F102)</f>
        <v>17844.960000000003</v>
      </c>
      <c r="G103" s="312"/>
      <c r="H103" s="313"/>
      <c r="I103" s="313"/>
      <c r="J103" s="313"/>
      <c r="K103" s="314"/>
      <c r="L103" s="451">
        <f>F103</f>
        <v>17844.960000000003</v>
      </c>
      <c r="M103" s="315">
        <v>0</v>
      </c>
      <c r="N103" s="408"/>
      <c r="O103" s="316"/>
      <c r="P103" s="316"/>
      <c r="Q103" s="316"/>
      <c r="R103" s="316"/>
      <c r="S103" s="316"/>
      <c r="T103" s="317"/>
      <c r="U103" s="316"/>
      <c r="V103" s="451"/>
      <c r="W103" s="317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</row>
    <row r="104" spans="1:149" ht="45" customHeight="1" thickBot="1">
      <c r="A104" s="318" t="s">
        <v>142</v>
      </c>
      <c r="B104" s="526"/>
      <c r="C104" s="255" t="s">
        <v>331</v>
      </c>
      <c r="D104" s="557" t="s">
        <v>202</v>
      </c>
      <c r="E104" s="526"/>
      <c r="F104" s="70"/>
      <c r="G104" s="71"/>
      <c r="H104" s="72"/>
      <c r="I104" s="72"/>
      <c r="J104" s="72"/>
      <c r="K104" s="73"/>
      <c r="L104" s="441"/>
      <c r="M104" s="178"/>
      <c r="N104" s="402"/>
      <c r="O104" s="253"/>
      <c r="P104" s="253"/>
      <c r="Q104" s="253"/>
      <c r="R104" s="253"/>
      <c r="S104" s="253"/>
      <c r="T104" s="253"/>
      <c r="U104" s="253"/>
      <c r="V104" s="441"/>
      <c r="W104" s="253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</row>
    <row r="105" spans="1:149" ht="39" customHeight="1">
      <c r="A105" s="488" t="s">
        <v>224</v>
      </c>
      <c r="C105" s="516">
        <v>200</v>
      </c>
      <c r="D105" s="516">
        <v>7</v>
      </c>
      <c r="E105" s="516"/>
      <c r="F105" s="634">
        <f>C105*D105</f>
        <v>1400</v>
      </c>
      <c r="G105" s="232"/>
      <c r="H105" s="227"/>
      <c r="I105" s="227"/>
      <c r="J105" s="227"/>
      <c r="K105" s="233"/>
      <c r="L105" s="442"/>
      <c r="M105" s="234"/>
      <c r="N105" s="400"/>
      <c r="O105" s="210"/>
      <c r="P105" s="210"/>
      <c r="Q105" s="210"/>
      <c r="R105" s="210"/>
      <c r="S105" s="210"/>
      <c r="T105" s="210"/>
      <c r="U105" s="210"/>
      <c r="V105" s="442"/>
      <c r="W105" s="210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</row>
    <row r="106" spans="1:149" ht="18.75" customHeight="1">
      <c r="A106" s="241"/>
      <c r="B106" s="516"/>
      <c r="C106" s="516"/>
      <c r="D106" s="516"/>
      <c r="E106" s="516"/>
      <c r="F106" s="231"/>
      <c r="G106" s="232"/>
      <c r="H106" s="227"/>
      <c r="I106" s="227"/>
      <c r="J106" s="227"/>
      <c r="K106" s="233"/>
      <c r="L106" s="442"/>
      <c r="M106" s="234"/>
      <c r="N106" s="400"/>
      <c r="O106" s="210"/>
      <c r="P106" s="210"/>
      <c r="Q106" s="210"/>
      <c r="R106" s="210"/>
      <c r="S106" s="210"/>
      <c r="T106" s="210"/>
      <c r="U106" s="210"/>
      <c r="V106" s="442"/>
      <c r="W106" s="210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</row>
    <row r="107" spans="1:149" ht="39.75" customHeight="1">
      <c r="A107" s="310" t="s">
        <v>143</v>
      </c>
      <c r="B107" s="525"/>
      <c r="C107" s="525"/>
      <c r="D107" s="525"/>
      <c r="E107" s="525"/>
      <c r="F107" s="370">
        <f>SUM(F105:F106)</f>
        <v>1400</v>
      </c>
      <c r="G107" s="266"/>
      <c r="H107" s="267"/>
      <c r="I107" s="267"/>
      <c r="J107" s="267"/>
      <c r="K107" s="268"/>
      <c r="L107" s="448">
        <f>F107</f>
        <v>1400</v>
      </c>
      <c r="M107" s="269">
        <v>0</v>
      </c>
      <c r="N107" s="407"/>
      <c r="O107" s="57"/>
      <c r="P107" s="57"/>
      <c r="Q107" s="57"/>
      <c r="R107" s="57"/>
      <c r="S107" s="57"/>
      <c r="T107" s="57"/>
      <c r="U107" s="57"/>
      <c r="V107" s="448"/>
      <c r="W107" s="57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</row>
    <row r="108" spans="1:149" ht="41.25" customHeight="1">
      <c r="A108" s="291" t="s">
        <v>144</v>
      </c>
      <c r="B108" s="526"/>
      <c r="C108" s="610"/>
      <c r="D108" s="603"/>
      <c r="E108" s="526"/>
      <c r="F108" s="70"/>
      <c r="G108" s="71"/>
      <c r="H108" s="72"/>
      <c r="I108" s="72"/>
      <c r="J108" s="72"/>
      <c r="K108" s="73"/>
      <c r="L108" s="441"/>
      <c r="M108" s="178"/>
      <c r="N108" s="402"/>
      <c r="O108" s="253"/>
      <c r="P108" s="253"/>
      <c r="Q108" s="253"/>
      <c r="R108" s="253"/>
      <c r="S108" s="253"/>
      <c r="T108" s="253"/>
      <c r="U108" s="253"/>
      <c r="V108" s="441"/>
      <c r="W108" s="253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</row>
    <row r="109" spans="1:149" ht="19.5" customHeight="1">
      <c r="A109" s="609"/>
      <c r="B109" s="516"/>
      <c r="C109" s="516"/>
      <c r="D109" s="516"/>
      <c r="E109" s="516"/>
      <c r="F109" s="231"/>
      <c r="G109" s="232"/>
      <c r="H109" s="227"/>
      <c r="I109" s="227"/>
      <c r="J109" s="227"/>
      <c r="K109" s="233"/>
      <c r="L109" s="442"/>
      <c r="M109" s="234"/>
      <c r="N109" s="400"/>
      <c r="O109" s="210"/>
      <c r="P109" s="210"/>
      <c r="Q109" s="210"/>
      <c r="R109" s="210"/>
      <c r="S109" s="210"/>
      <c r="T109" s="210"/>
      <c r="U109" s="210"/>
      <c r="V109" s="442"/>
      <c r="W109" s="210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</row>
    <row r="110" spans="1:149" ht="24" customHeight="1">
      <c r="A110" s="241"/>
      <c r="B110" s="516"/>
      <c r="C110" s="516"/>
      <c r="D110" s="516"/>
      <c r="E110" s="516"/>
      <c r="F110" s="231"/>
      <c r="G110" s="232"/>
      <c r="H110" s="227"/>
      <c r="I110" s="227"/>
      <c r="J110" s="227"/>
      <c r="K110" s="233"/>
      <c r="L110" s="442"/>
      <c r="M110" s="234"/>
      <c r="N110" s="400"/>
      <c r="O110" s="210"/>
      <c r="P110" s="210"/>
      <c r="Q110" s="210"/>
      <c r="R110" s="210"/>
      <c r="S110" s="210"/>
      <c r="T110" s="210"/>
      <c r="U110" s="210"/>
      <c r="V110" s="442"/>
      <c r="W110" s="210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</row>
    <row r="111" spans="1:149" ht="25.5" customHeight="1">
      <c r="A111" s="310" t="s">
        <v>145</v>
      </c>
      <c r="B111" s="525"/>
      <c r="C111" s="525"/>
      <c r="D111" s="525"/>
      <c r="E111" s="525"/>
      <c r="F111" s="370">
        <f>SUM(F109:F110)</f>
        <v>0</v>
      </c>
      <c r="G111" s="266"/>
      <c r="H111" s="267"/>
      <c r="I111" s="267"/>
      <c r="J111" s="267"/>
      <c r="K111" s="268"/>
      <c r="L111" s="448"/>
      <c r="M111" s="269"/>
      <c r="N111" s="407"/>
      <c r="O111" s="57"/>
      <c r="P111" s="57"/>
      <c r="Q111" s="57"/>
      <c r="R111" s="57"/>
      <c r="S111" s="57"/>
      <c r="T111" s="57"/>
      <c r="U111" s="57"/>
      <c r="V111" s="448"/>
      <c r="W111" s="57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</row>
    <row r="112" spans="1:149" ht="48" customHeight="1" thickBot="1">
      <c r="A112" s="291" t="s">
        <v>146</v>
      </c>
      <c r="B112" s="557" t="s">
        <v>328</v>
      </c>
      <c r="C112" s="255" t="s">
        <v>183</v>
      </c>
      <c r="D112" s="526"/>
      <c r="E112" s="526"/>
      <c r="F112" s="70"/>
      <c r="G112" s="71"/>
      <c r="H112" s="72"/>
      <c r="I112" s="72"/>
      <c r="J112" s="72"/>
      <c r="K112" s="73"/>
      <c r="L112" s="441"/>
      <c r="M112" s="178"/>
      <c r="N112" s="402"/>
      <c r="O112" s="253"/>
      <c r="P112" s="253"/>
      <c r="Q112" s="253"/>
      <c r="R112" s="253"/>
      <c r="S112" s="253"/>
      <c r="T112" s="253"/>
      <c r="U112" s="253"/>
      <c r="V112" s="441"/>
      <c r="W112" s="253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</row>
    <row r="113" spans="1:149" ht="13.5" thickBot="1">
      <c r="A113" s="488" t="s">
        <v>225</v>
      </c>
      <c r="B113" s="516">
        <v>210</v>
      </c>
      <c r="C113" s="516">
        <v>6</v>
      </c>
      <c r="D113" s="516"/>
      <c r="E113" s="516"/>
      <c r="F113" s="634">
        <f>B113*C113</f>
        <v>1260</v>
      </c>
      <c r="G113" s="232"/>
      <c r="H113" s="227"/>
      <c r="I113" s="227"/>
      <c r="J113" s="227"/>
      <c r="K113" s="233"/>
      <c r="L113" s="231"/>
      <c r="M113" s="234"/>
      <c r="N113" s="400"/>
      <c r="O113" s="210"/>
      <c r="P113" s="210"/>
      <c r="Q113" s="210"/>
      <c r="R113" s="210"/>
      <c r="S113" s="210"/>
      <c r="T113" s="210"/>
      <c r="U113" s="210"/>
      <c r="V113" s="231"/>
      <c r="W113" s="210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</row>
    <row r="114" spans="1:149" ht="13.5" thickBot="1">
      <c r="A114" s="488" t="s">
        <v>226</v>
      </c>
      <c r="B114" s="516">
        <v>1400</v>
      </c>
      <c r="C114" s="516">
        <v>1.2</v>
      </c>
      <c r="D114" s="516"/>
      <c r="E114" s="516"/>
      <c r="F114" s="634">
        <f>B114*C114</f>
        <v>1680</v>
      </c>
      <c r="G114" s="232"/>
      <c r="H114" s="227"/>
      <c r="I114" s="227"/>
      <c r="J114" s="227"/>
      <c r="K114" s="233"/>
      <c r="L114" s="231"/>
      <c r="M114" s="234"/>
      <c r="N114" s="400"/>
      <c r="O114" s="210"/>
      <c r="P114" s="210"/>
      <c r="Q114" s="210"/>
      <c r="R114" s="210"/>
      <c r="S114" s="210"/>
      <c r="T114" s="210"/>
      <c r="U114" s="210"/>
      <c r="V114" s="231"/>
      <c r="W114" s="210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</row>
    <row r="115" spans="1:149" ht="13.5" thickBot="1">
      <c r="A115" s="488" t="s">
        <v>177</v>
      </c>
      <c r="B115" s="516">
        <v>7</v>
      </c>
      <c r="C115" s="516">
        <v>400</v>
      </c>
      <c r="D115" s="516"/>
      <c r="E115" s="516"/>
      <c r="F115" s="634">
        <f>B115*C115</f>
        <v>2800</v>
      </c>
      <c r="G115" s="232"/>
      <c r="H115" s="227"/>
      <c r="I115" s="227"/>
      <c r="J115" s="227"/>
      <c r="K115" s="233"/>
      <c r="L115" s="442"/>
      <c r="M115" s="234"/>
      <c r="N115" s="400"/>
      <c r="O115" s="210"/>
      <c r="P115" s="210"/>
      <c r="Q115" s="210"/>
      <c r="R115" s="210"/>
      <c r="S115" s="210"/>
      <c r="T115" s="210"/>
      <c r="U115" s="210"/>
      <c r="V115" s="442"/>
      <c r="W115" s="210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</row>
    <row r="116" spans="1:149" ht="12.75">
      <c r="A116" s="488" t="s">
        <v>227</v>
      </c>
      <c r="B116" s="516">
        <v>700</v>
      </c>
      <c r="C116" s="516">
        <v>8.9</v>
      </c>
      <c r="D116" s="516"/>
      <c r="E116" s="516"/>
      <c r="F116" s="634">
        <f>B116*C116</f>
        <v>6230</v>
      </c>
      <c r="G116" s="232"/>
      <c r="H116" s="227"/>
      <c r="I116" s="227"/>
      <c r="J116" s="227"/>
      <c r="K116" s="233"/>
      <c r="L116" s="442"/>
      <c r="M116" s="234"/>
      <c r="N116" s="400"/>
      <c r="O116" s="210"/>
      <c r="P116" s="210"/>
      <c r="Q116" s="210"/>
      <c r="R116" s="210"/>
      <c r="S116" s="210"/>
      <c r="T116" s="210"/>
      <c r="U116" s="210"/>
      <c r="V116" s="442"/>
      <c r="W116" s="210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</row>
    <row r="117" spans="1:149" ht="38.25">
      <c r="A117" s="310" t="s">
        <v>147</v>
      </c>
      <c r="B117" s="525"/>
      <c r="C117" s="525"/>
      <c r="D117" s="525"/>
      <c r="E117" s="525"/>
      <c r="F117" s="370">
        <f>SUM(F113:F116)</f>
        <v>11970</v>
      </c>
      <c r="G117" s="266"/>
      <c r="H117" s="267"/>
      <c r="I117" s="267"/>
      <c r="J117" s="267"/>
      <c r="K117" s="268"/>
      <c r="L117" s="448">
        <f>F117</f>
        <v>11970</v>
      </c>
      <c r="M117" s="269">
        <v>2316.77</v>
      </c>
      <c r="N117" s="407"/>
      <c r="O117" s="57"/>
      <c r="P117" s="57"/>
      <c r="Q117" s="57"/>
      <c r="R117" s="57"/>
      <c r="S117" s="57"/>
      <c r="T117" s="57"/>
      <c r="U117" s="57"/>
      <c r="V117" s="448"/>
      <c r="W117" s="57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</row>
    <row r="118" spans="1:149" ht="28.5" customHeight="1">
      <c r="A118" s="319" t="s">
        <v>148</v>
      </c>
      <c r="B118" s="689" t="s">
        <v>205</v>
      </c>
      <c r="C118" s="689" t="s">
        <v>179</v>
      </c>
      <c r="D118" s="543"/>
      <c r="E118" s="543"/>
      <c r="F118" s="64" t="s">
        <v>97</v>
      </c>
      <c r="G118" s="65"/>
      <c r="H118" s="62"/>
      <c r="I118" s="62"/>
      <c r="J118" s="62"/>
      <c r="K118" s="66" t="s">
        <v>98</v>
      </c>
      <c r="L118" s="447"/>
      <c r="M118" s="247"/>
      <c r="N118" s="409"/>
      <c r="O118" s="320"/>
      <c r="P118" s="320"/>
      <c r="Q118" s="320"/>
      <c r="R118" s="320"/>
      <c r="S118" s="320"/>
      <c r="T118" s="321"/>
      <c r="U118" s="320"/>
      <c r="V118" s="447"/>
      <c r="W118" s="321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</row>
    <row r="119" spans="1:149" s="654" customFormat="1" ht="24.75" customHeight="1">
      <c r="A119" s="524" t="s">
        <v>260</v>
      </c>
      <c r="B119" s="516">
        <v>1</v>
      </c>
      <c r="C119" s="516">
        <v>25000</v>
      </c>
      <c r="D119" s="516"/>
      <c r="E119" s="516"/>
      <c r="F119" s="231">
        <f>B119*C119</f>
        <v>25000</v>
      </c>
      <c r="G119" s="629"/>
      <c r="H119" s="630"/>
      <c r="I119" s="630"/>
      <c r="J119" s="630"/>
      <c r="K119" s="631"/>
      <c r="L119" s="628"/>
      <c r="M119" s="646"/>
      <c r="N119" s="463"/>
      <c r="O119" s="189"/>
      <c r="P119" s="189"/>
      <c r="Q119" s="189"/>
      <c r="R119" s="189"/>
      <c r="S119" s="189"/>
      <c r="T119" s="644"/>
      <c r="U119" s="189"/>
      <c r="V119" s="628"/>
      <c r="W119" s="644"/>
      <c r="X119" s="653"/>
      <c r="Y119" s="653"/>
      <c r="Z119" s="653"/>
      <c r="AA119" s="653"/>
      <c r="AB119" s="653"/>
      <c r="AC119" s="653"/>
      <c r="AD119" s="653"/>
      <c r="AE119" s="653"/>
      <c r="AF119" s="653"/>
      <c r="AG119" s="653"/>
      <c r="AH119" s="653"/>
      <c r="AI119" s="653"/>
      <c r="AJ119" s="653"/>
      <c r="AK119" s="653"/>
      <c r="AL119" s="653"/>
      <c r="AM119" s="653"/>
      <c r="AN119" s="653"/>
      <c r="AO119" s="653"/>
      <c r="AP119" s="653"/>
      <c r="AQ119" s="653"/>
      <c r="AR119" s="653"/>
      <c r="AS119" s="653"/>
      <c r="AT119" s="653"/>
      <c r="AU119" s="653"/>
      <c r="AV119" s="653"/>
      <c r="AW119" s="653"/>
      <c r="AX119" s="653"/>
      <c r="AY119" s="653"/>
      <c r="AZ119" s="653"/>
      <c r="BA119" s="653"/>
      <c r="BB119" s="653"/>
      <c r="BC119" s="653"/>
      <c r="BD119" s="653"/>
      <c r="BE119" s="653"/>
      <c r="BF119" s="653"/>
      <c r="BG119" s="653"/>
      <c r="BH119" s="653"/>
      <c r="BI119" s="653"/>
      <c r="BJ119" s="653"/>
      <c r="BK119" s="653"/>
      <c r="BL119" s="653"/>
      <c r="BM119" s="653"/>
      <c r="BN119" s="653"/>
      <c r="BO119" s="653"/>
      <c r="BP119" s="653"/>
      <c r="BQ119" s="653"/>
      <c r="BR119" s="653"/>
      <c r="BS119" s="653"/>
      <c r="BT119" s="653"/>
      <c r="BU119" s="653"/>
      <c r="BV119" s="653"/>
      <c r="BW119" s="653"/>
      <c r="BX119" s="653"/>
      <c r="BY119" s="653"/>
      <c r="BZ119" s="653"/>
      <c r="CA119" s="653"/>
      <c r="CB119" s="653"/>
      <c r="CC119" s="653"/>
      <c r="CD119" s="653"/>
      <c r="CE119" s="653"/>
      <c r="CF119" s="653"/>
      <c r="CG119" s="653"/>
      <c r="CH119" s="653"/>
      <c r="CI119" s="653"/>
      <c r="CJ119" s="653"/>
      <c r="CK119" s="653"/>
      <c r="CL119" s="653"/>
      <c r="CM119" s="653"/>
      <c r="CN119" s="653"/>
      <c r="CO119" s="653"/>
      <c r="CP119" s="653"/>
      <c r="CQ119" s="653"/>
      <c r="CR119" s="653"/>
      <c r="CS119" s="653"/>
      <c r="CT119" s="653"/>
      <c r="CU119" s="653"/>
      <c r="CV119" s="653"/>
      <c r="CW119" s="653"/>
      <c r="CX119" s="653"/>
      <c r="CY119" s="653"/>
      <c r="CZ119" s="653"/>
      <c r="DA119" s="653"/>
      <c r="DB119" s="653"/>
      <c r="DC119" s="653"/>
      <c r="DD119" s="653"/>
      <c r="DE119" s="653"/>
      <c r="DF119" s="653"/>
      <c r="DG119" s="653"/>
      <c r="DH119" s="653"/>
      <c r="DI119" s="653"/>
      <c r="DJ119" s="653"/>
      <c r="DK119" s="653"/>
      <c r="DL119" s="653"/>
      <c r="DM119" s="653"/>
      <c r="DN119" s="653"/>
      <c r="DO119" s="653"/>
      <c r="DP119" s="653"/>
      <c r="DQ119" s="653"/>
      <c r="DR119" s="653"/>
      <c r="DS119" s="653"/>
      <c r="DT119" s="653"/>
      <c r="DU119" s="653"/>
      <c r="DV119" s="653"/>
      <c r="DW119" s="653"/>
      <c r="DX119" s="653"/>
      <c r="DY119" s="653"/>
      <c r="DZ119" s="653"/>
      <c r="EA119" s="653"/>
      <c r="EB119" s="653"/>
      <c r="EC119" s="653"/>
      <c r="ED119" s="653"/>
      <c r="EE119" s="653"/>
      <c r="EF119" s="653"/>
      <c r="EG119" s="653"/>
      <c r="EH119" s="653"/>
      <c r="EI119" s="653"/>
      <c r="EJ119" s="653"/>
      <c r="EK119" s="653"/>
      <c r="EL119" s="653"/>
      <c r="EM119" s="653"/>
      <c r="EN119" s="653"/>
      <c r="EO119" s="653"/>
      <c r="EP119" s="653"/>
      <c r="EQ119" s="653"/>
      <c r="ER119" s="653"/>
      <c r="ES119" s="653"/>
    </row>
    <row r="120" spans="1:149" ht="24.75" customHeight="1">
      <c r="A120" s="524" t="s">
        <v>261</v>
      </c>
      <c r="B120" s="516">
        <v>1</v>
      </c>
      <c r="C120" s="516">
        <v>21200</v>
      </c>
      <c r="D120" s="516"/>
      <c r="E120" s="516"/>
      <c r="F120" s="231">
        <f>B120*C120</f>
        <v>21200</v>
      </c>
      <c r="G120" s="232"/>
      <c r="H120" s="227"/>
      <c r="I120" s="227"/>
      <c r="J120" s="227"/>
      <c r="K120" s="233"/>
      <c r="L120" s="231"/>
      <c r="M120" s="234"/>
      <c r="N120" s="515"/>
      <c r="O120" s="516"/>
      <c r="P120" s="516"/>
      <c r="Q120" s="516"/>
      <c r="R120" s="516"/>
      <c r="S120" s="516"/>
      <c r="T120" s="517"/>
      <c r="U120" s="516"/>
      <c r="V120" s="231"/>
      <c r="W120" s="517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</row>
    <row r="121" spans="1:149" ht="24.75" customHeight="1">
      <c r="A121" s="524" t="s">
        <v>262</v>
      </c>
      <c r="B121" s="516">
        <v>1</v>
      </c>
      <c r="C121" s="516">
        <v>24000</v>
      </c>
      <c r="D121" s="516"/>
      <c r="E121" s="516"/>
      <c r="F121" s="231">
        <f>B121*C121</f>
        <v>24000</v>
      </c>
      <c r="G121" s="232"/>
      <c r="H121" s="227"/>
      <c r="I121" s="227"/>
      <c r="J121" s="227"/>
      <c r="K121" s="233"/>
      <c r="L121" s="231"/>
      <c r="M121" s="234"/>
      <c r="N121" s="515"/>
      <c r="O121" s="516"/>
      <c r="P121" s="516"/>
      <c r="Q121" s="516"/>
      <c r="R121" s="516"/>
      <c r="S121" s="516"/>
      <c r="T121" s="517"/>
      <c r="U121" s="516"/>
      <c r="V121" s="231"/>
      <c r="W121" s="517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</row>
    <row r="122" spans="1:149" ht="24.75" customHeight="1">
      <c r="A122" s="658" t="s">
        <v>263</v>
      </c>
      <c r="B122" s="648">
        <v>1</v>
      </c>
      <c r="C122" s="648">
        <v>19600</v>
      </c>
      <c r="D122" s="648"/>
      <c r="E122" s="648"/>
      <c r="F122" s="473">
        <f>B122*C122</f>
        <v>19600</v>
      </c>
      <c r="G122" s="232"/>
      <c r="H122" s="227"/>
      <c r="I122" s="227"/>
      <c r="J122" s="227"/>
      <c r="K122" s="233"/>
      <c r="L122" s="231"/>
      <c r="M122" s="234"/>
      <c r="N122" s="515"/>
      <c r="O122" s="516"/>
      <c r="P122" s="516"/>
      <c r="Q122" s="516"/>
      <c r="R122" s="516"/>
      <c r="S122" s="516"/>
      <c r="T122" s="517"/>
      <c r="U122" s="516"/>
      <c r="V122" s="231"/>
      <c r="W122" s="517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</row>
    <row r="123" spans="1:149" ht="27.75" customHeight="1">
      <c r="A123" s="658" t="s">
        <v>264</v>
      </c>
      <c r="B123" s="648">
        <v>1</v>
      </c>
      <c r="C123" s="648">
        <v>24000</v>
      </c>
      <c r="D123" s="648"/>
      <c r="E123" s="648"/>
      <c r="F123" s="473">
        <f>B123*C123</f>
        <v>24000</v>
      </c>
      <c r="G123" s="232"/>
      <c r="H123" s="227"/>
      <c r="I123" s="227"/>
      <c r="J123" s="227"/>
      <c r="K123" s="233"/>
      <c r="L123" s="231"/>
      <c r="M123" s="234"/>
      <c r="N123" s="515"/>
      <c r="O123" s="516"/>
      <c r="P123" s="516"/>
      <c r="Q123" s="516"/>
      <c r="R123" s="516"/>
      <c r="S123" s="516"/>
      <c r="T123" s="517"/>
      <c r="U123" s="516"/>
      <c r="V123" s="231"/>
      <c r="W123" s="517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</row>
    <row r="124" spans="1:149" ht="27.75" customHeight="1" thickBot="1">
      <c r="A124" s="322" t="s">
        <v>30</v>
      </c>
      <c r="B124" s="545"/>
      <c r="C124" s="545"/>
      <c r="D124" s="545"/>
      <c r="E124" s="545"/>
      <c r="F124" s="374">
        <f>SUM(F119:F123)</f>
        <v>113800</v>
      </c>
      <c r="G124" s="323"/>
      <c r="H124" s="324"/>
      <c r="I124" s="324"/>
      <c r="J124" s="324"/>
      <c r="K124" s="325"/>
      <c r="L124" s="452">
        <f>F124</f>
        <v>113800</v>
      </c>
      <c r="M124" s="326">
        <v>22025.81</v>
      </c>
      <c r="N124" s="410"/>
      <c r="O124" s="327"/>
      <c r="P124" s="327"/>
      <c r="Q124" s="327"/>
      <c r="R124" s="327"/>
      <c r="S124" s="327"/>
      <c r="T124" s="328"/>
      <c r="U124" s="327"/>
      <c r="V124" s="452"/>
      <c r="W124" s="328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</row>
    <row r="125" spans="1:149" ht="42.75" customHeight="1" thickBot="1">
      <c r="A125" s="257" t="s">
        <v>149</v>
      </c>
      <c r="B125" s="250"/>
      <c r="C125" s="250"/>
      <c r="D125" s="250"/>
      <c r="E125" s="250"/>
      <c r="F125" s="367">
        <f>F20+F27+F84+F87+F103+F107+F117+F124</f>
        <v>488475.96</v>
      </c>
      <c r="G125" s="380"/>
      <c r="H125" s="251"/>
      <c r="I125" s="251"/>
      <c r="J125" s="251"/>
      <c r="K125" s="381"/>
      <c r="L125" s="367">
        <f>L20+L27+L84+L87+L103+L107+L117+L124</f>
        <v>488475.96</v>
      </c>
      <c r="M125" s="418"/>
      <c r="N125" s="396"/>
      <c r="O125" s="252"/>
      <c r="P125" s="252"/>
      <c r="Q125" s="252"/>
      <c r="R125" s="252"/>
      <c r="S125" s="252"/>
      <c r="T125" s="252"/>
      <c r="U125" s="252"/>
      <c r="V125" s="445"/>
      <c r="W125" s="252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</row>
    <row r="126" spans="1:149" ht="16.5" customHeight="1">
      <c r="A126" s="333" t="s">
        <v>150</v>
      </c>
      <c r="B126" s="159"/>
      <c r="C126" s="159"/>
      <c r="D126" s="159"/>
      <c r="E126" s="159"/>
      <c r="F126" s="329"/>
      <c r="G126" s="388"/>
      <c r="H126" s="330"/>
      <c r="I126" s="330"/>
      <c r="J126" s="330"/>
      <c r="K126" s="389"/>
      <c r="L126" s="453"/>
      <c r="M126" s="422"/>
      <c r="N126" s="331"/>
      <c r="O126" s="160"/>
      <c r="P126" s="160"/>
      <c r="Q126" s="160"/>
      <c r="R126" s="160"/>
      <c r="S126" s="160"/>
      <c r="T126" s="332"/>
      <c r="U126" s="160"/>
      <c r="V126" s="453"/>
      <c r="W126" s="332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</row>
    <row r="127" spans="1:149" ht="16.5" customHeight="1">
      <c r="A127" s="335"/>
      <c r="B127" s="207"/>
      <c r="C127" s="207"/>
      <c r="D127" s="207"/>
      <c r="E127" s="207"/>
      <c r="F127" s="258"/>
      <c r="G127" s="390"/>
      <c r="H127" s="259"/>
      <c r="I127" s="259"/>
      <c r="J127" s="259"/>
      <c r="K127" s="391"/>
      <c r="L127" s="454"/>
      <c r="M127" s="423"/>
      <c r="N127" s="260"/>
      <c r="O127" s="205"/>
      <c r="P127" s="205"/>
      <c r="Q127" s="205"/>
      <c r="R127" s="205"/>
      <c r="S127" s="205"/>
      <c r="T127" s="261"/>
      <c r="U127" s="205"/>
      <c r="V127" s="454"/>
      <c r="W127" s="261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</row>
    <row r="128" spans="1:23" s="553" customFormat="1" ht="18.75" customHeight="1">
      <c r="A128" s="335"/>
      <c r="B128" s="207"/>
      <c r="C128" s="207"/>
      <c r="D128" s="207"/>
      <c r="E128" s="207"/>
      <c r="F128" s="258"/>
      <c r="G128" s="390"/>
      <c r="H128" s="259"/>
      <c r="I128" s="259"/>
      <c r="J128" s="259"/>
      <c r="K128" s="391"/>
      <c r="L128" s="454"/>
      <c r="M128" s="423"/>
      <c r="N128" s="260"/>
      <c r="O128" s="205"/>
      <c r="P128" s="205"/>
      <c r="Q128" s="205"/>
      <c r="R128" s="205"/>
      <c r="S128" s="205"/>
      <c r="T128" s="261"/>
      <c r="U128" s="205"/>
      <c r="V128" s="454"/>
      <c r="W128" s="261"/>
    </row>
    <row r="129" spans="1:23" ht="19.5" customHeight="1" thickBot="1">
      <c r="A129" s="334" t="s">
        <v>151</v>
      </c>
      <c r="B129" s="159"/>
      <c r="C129" s="159"/>
      <c r="D129" s="159"/>
      <c r="E129" s="159"/>
      <c r="F129" s="329"/>
      <c r="G129" s="388"/>
      <c r="H129" s="330"/>
      <c r="I129" s="330"/>
      <c r="J129" s="330"/>
      <c r="K129" s="389"/>
      <c r="L129" s="453"/>
      <c r="M129" s="422"/>
      <c r="N129" s="331"/>
      <c r="O129" s="160"/>
      <c r="P129" s="160"/>
      <c r="Q129" s="160"/>
      <c r="R129" s="160"/>
      <c r="S129" s="160"/>
      <c r="T129" s="332"/>
      <c r="U129" s="160"/>
      <c r="V129" s="453"/>
      <c r="W129" s="332"/>
    </row>
    <row r="130" spans="1:23" s="35" customFormat="1" ht="35.25" customHeight="1" thickBot="1">
      <c r="A130" s="151" t="s">
        <v>152</v>
      </c>
      <c r="B130" s="696" t="s">
        <v>205</v>
      </c>
      <c r="C130" s="696" t="s">
        <v>179</v>
      </c>
      <c r="D130" s="611"/>
      <c r="E130" s="546"/>
      <c r="F130" s="139" t="s">
        <v>97</v>
      </c>
      <c r="G130" s="140"/>
      <c r="H130" s="141"/>
      <c r="I130" s="141"/>
      <c r="J130" s="141"/>
      <c r="K130" s="142" t="s">
        <v>98</v>
      </c>
      <c r="L130" s="443"/>
      <c r="M130" s="143"/>
      <c r="N130" s="411"/>
      <c r="O130" s="152"/>
      <c r="P130" s="152"/>
      <c r="Q130" s="152"/>
      <c r="R130" s="152"/>
      <c r="S130" s="152"/>
      <c r="T130" s="153"/>
      <c r="U130" s="152"/>
      <c r="V130" s="443"/>
      <c r="W130" s="153"/>
    </row>
    <row r="131" spans="1:149" ht="13.5" thickBot="1">
      <c r="A131" s="625" t="s">
        <v>228</v>
      </c>
      <c r="B131" s="516">
        <v>2</v>
      </c>
      <c r="C131" s="516">
        <v>6696</v>
      </c>
      <c r="D131" s="516"/>
      <c r="E131" s="516"/>
      <c r="F131" s="634">
        <f>B131*C131</f>
        <v>13392</v>
      </c>
      <c r="G131" s="232"/>
      <c r="H131" s="227"/>
      <c r="I131" s="227"/>
      <c r="J131" s="227"/>
      <c r="K131" s="233"/>
      <c r="L131" s="442"/>
      <c r="M131" s="234"/>
      <c r="N131" s="515"/>
      <c r="O131" s="516"/>
      <c r="P131" s="516"/>
      <c r="Q131" s="516"/>
      <c r="R131" s="516"/>
      <c r="S131" s="516"/>
      <c r="T131" s="516"/>
      <c r="U131" s="516"/>
      <c r="V131" s="516"/>
      <c r="W131" s="517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</row>
    <row r="132" spans="1:149" ht="16.5" customHeight="1" thickBot="1">
      <c r="A132" s="626" t="s">
        <v>229</v>
      </c>
      <c r="B132" s="516">
        <v>1</v>
      </c>
      <c r="C132" s="516">
        <v>27280</v>
      </c>
      <c r="D132" s="516"/>
      <c r="E132" s="516"/>
      <c r="F132" s="634">
        <f>B132*C132</f>
        <v>27280</v>
      </c>
      <c r="G132" s="232"/>
      <c r="H132" s="227"/>
      <c r="I132" s="227"/>
      <c r="J132" s="227"/>
      <c r="K132" s="233"/>
      <c r="L132" s="442"/>
      <c r="M132" s="234"/>
      <c r="N132" s="515"/>
      <c r="O132" s="516"/>
      <c r="P132" s="516"/>
      <c r="Q132" s="516"/>
      <c r="R132" s="516"/>
      <c r="S132" s="516"/>
      <c r="T132" s="516"/>
      <c r="U132" s="516"/>
      <c r="V132" s="516"/>
      <c r="W132" s="517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</row>
    <row r="133" spans="1:149" ht="12.75">
      <c r="A133" s="479" t="s">
        <v>230</v>
      </c>
      <c r="B133" s="516">
        <v>7</v>
      </c>
      <c r="C133" s="516">
        <v>1500</v>
      </c>
      <c r="D133" s="516"/>
      <c r="E133" s="516"/>
      <c r="F133" s="634">
        <f>B133*C133</f>
        <v>10500</v>
      </c>
      <c r="G133" s="232"/>
      <c r="H133" s="227"/>
      <c r="I133" s="227"/>
      <c r="J133" s="227"/>
      <c r="K133" s="233"/>
      <c r="L133" s="442"/>
      <c r="M133" s="234"/>
      <c r="N133" s="515"/>
      <c r="O133" s="516"/>
      <c r="P133" s="516"/>
      <c r="Q133" s="516"/>
      <c r="R133" s="516"/>
      <c r="S133" s="516"/>
      <c r="T133" s="516"/>
      <c r="U133" s="516"/>
      <c r="V133" s="516"/>
      <c r="W133" s="517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</row>
    <row r="134" spans="1:23" s="35" customFormat="1" ht="35.25" customHeight="1" thickBot="1">
      <c r="A134" s="154" t="s">
        <v>31</v>
      </c>
      <c r="B134" s="547"/>
      <c r="C134" s="547"/>
      <c r="D134" s="547"/>
      <c r="E134" s="547"/>
      <c r="F134" s="87">
        <f>SUM(F131:F133)</f>
        <v>51172</v>
      </c>
      <c r="G134" s="146"/>
      <c r="H134" s="147"/>
      <c r="I134" s="147"/>
      <c r="J134" s="147"/>
      <c r="K134" s="88"/>
      <c r="L134" s="444">
        <f>F134</f>
        <v>51172</v>
      </c>
      <c r="M134" s="148">
        <v>9904.26</v>
      </c>
      <c r="N134" s="412"/>
      <c r="O134" s="91"/>
      <c r="P134" s="91"/>
      <c r="Q134" s="91"/>
      <c r="R134" s="91"/>
      <c r="S134" s="91"/>
      <c r="T134" s="92"/>
      <c r="U134" s="91"/>
      <c r="V134" s="444"/>
      <c r="W134" s="92"/>
    </row>
    <row r="135" spans="1:23" ht="27.75" customHeight="1">
      <c r="A135" s="336" t="s">
        <v>153</v>
      </c>
      <c r="B135" s="691" t="s">
        <v>206</v>
      </c>
      <c r="C135" s="692" t="s">
        <v>329</v>
      </c>
      <c r="D135" s="612"/>
      <c r="E135" s="548"/>
      <c r="F135" s="375" t="s">
        <v>97</v>
      </c>
      <c r="G135" s="337"/>
      <c r="H135" s="338"/>
      <c r="I135" s="338"/>
      <c r="J135" s="338"/>
      <c r="K135" s="339" t="s">
        <v>98</v>
      </c>
      <c r="L135" s="455"/>
      <c r="M135" s="340"/>
      <c r="N135" s="413"/>
      <c r="O135" s="341"/>
      <c r="P135" s="341"/>
      <c r="Q135" s="341"/>
      <c r="R135" s="341"/>
      <c r="S135" s="341"/>
      <c r="T135" s="342"/>
      <c r="U135" s="341"/>
      <c r="V135" s="455"/>
      <c r="W135" s="342"/>
    </row>
    <row r="136" spans="1:149" ht="18" customHeight="1">
      <c r="A136" s="364" t="s">
        <v>231</v>
      </c>
      <c r="B136" s="539"/>
      <c r="C136" s="539"/>
      <c r="D136" s="539"/>
      <c r="E136" s="539"/>
      <c r="F136" s="208"/>
      <c r="G136" s="273"/>
      <c r="H136" s="207"/>
      <c r="I136" s="207"/>
      <c r="J136" s="207"/>
      <c r="K136" s="217"/>
      <c r="L136" s="468"/>
      <c r="M136" s="274"/>
      <c r="N136" s="260"/>
      <c r="O136" s="205"/>
      <c r="P136" s="205"/>
      <c r="Q136" s="205"/>
      <c r="R136" s="205"/>
      <c r="S136" s="205"/>
      <c r="T136" s="205"/>
      <c r="U136" s="205"/>
      <c r="V136" s="205"/>
      <c r="W136" s="206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</row>
    <row r="137" spans="1:149" ht="15" customHeight="1">
      <c r="A137" s="272"/>
      <c r="B137" s="539"/>
      <c r="C137" s="539"/>
      <c r="D137" s="539"/>
      <c r="E137" s="539"/>
      <c r="F137" s="208"/>
      <c r="G137" s="273"/>
      <c r="H137" s="207"/>
      <c r="I137" s="207"/>
      <c r="J137" s="207"/>
      <c r="K137" s="217"/>
      <c r="L137" s="468"/>
      <c r="M137" s="274"/>
      <c r="N137" s="260"/>
      <c r="O137" s="205"/>
      <c r="P137" s="205"/>
      <c r="Q137" s="205"/>
      <c r="R137" s="205"/>
      <c r="S137" s="205"/>
      <c r="T137" s="205"/>
      <c r="U137" s="205"/>
      <c r="V137" s="205"/>
      <c r="W137" s="206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</row>
    <row r="138" spans="1:149" ht="14.25" customHeight="1">
      <c r="A138" s="272"/>
      <c r="B138" s="539"/>
      <c r="C138" s="539"/>
      <c r="D138" s="539"/>
      <c r="E138" s="539"/>
      <c r="F138" s="208"/>
      <c r="G138" s="273"/>
      <c r="H138" s="207"/>
      <c r="I138" s="207"/>
      <c r="J138" s="207"/>
      <c r="K138" s="217"/>
      <c r="L138" s="468"/>
      <c r="M138" s="274"/>
      <c r="N138" s="260"/>
      <c r="O138" s="205"/>
      <c r="P138" s="205"/>
      <c r="Q138" s="205"/>
      <c r="R138" s="205"/>
      <c r="S138" s="205"/>
      <c r="T138" s="205"/>
      <c r="U138" s="205"/>
      <c r="V138" s="205"/>
      <c r="W138" s="206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</row>
    <row r="139" spans="1:149" ht="24.75" customHeight="1" thickBot="1">
      <c r="A139" s="364" t="s">
        <v>232</v>
      </c>
      <c r="B139" s="539"/>
      <c r="C139" s="539"/>
      <c r="D139" s="539"/>
      <c r="E139" s="539"/>
      <c r="F139" s="208"/>
      <c r="G139" s="273"/>
      <c r="H139" s="207"/>
      <c r="I139" s="207"/>
      <c r="J139" s="207"/>
      <c r="K139" s="217"/>
      <c r="L139" s="468"/>
      <c r="M139" s="274"/>
      <c r="N139" s="260"/>
      <c r="O139" s="205"/>
      <c r="P139" s="205"/>
      <c r="Q139" s="205"/>
      <c r="R139" s="205"/>
      <c r="S139" s="205"/>
      <c r="T139" s="205"/>
      <c r="U139" s="205"/>
      <c r="V139" s="205"/>
      <c r="W139" s="206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</row>
    <row r="140" spans="1:149" ht="40.5" customHeight="1">
      <c r="A140" s="488" t="s">
        <v>258</v>
      </c>
      <c r="B140" s="516">
        <v>1</v>
      </c>
      <c r="C140" s="516">
        <v>500</v>
      </c>
      <c r="D140" s="516"/>
      <c r="E140" s="516"/>
      <c r="F140" s="634">
        <f>B140*C140</f>
        <v>500</v>
      </c>
      <c r="G140" s="232"/>
      <c r="H140" s="227"/>
      <c r="I140" s="227"/>
      <c r="J140" s="227"/>
      <c r="K140" s="233"/>
      <c r="L140" s="442"/>
      <c r="M140" s="234"/>
      <c r="N140" s="515"/>
      <c r="O140" s="516"/>
      <c r="P140" s="516"/>
      <c r="Q140" s="516"/>
      <c r="R140" s="516"/>
      <c r="S140" s="516"/>
      <c r="T140" s="516"/>
      <c r="U140" s="516"/>
      <c r="V140" s="516"/>
      <c r="W140" s="517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</row>
    <row r="141" spans="1:23" ht="24.75" customHeight="1" thickBot="1">
      <c r="A141" s="343" t="s">
        <v>154</v>
      </c>
      <c r="B141" s="549"/>
      <c r="C141" s="549"/>
      <c r="D141" s="549"/>
      <c r="E141" s="549"/>
      <c r="F141" s="376">
        <f>SUM(F136:F140)</f>
        <v>500</v>
      </c>
      <c r="G141" s="344"/>
      <c r="H141" s="345"/>
      <c r="I141" s="345"/>
      <c r="J141" s="345"/>
      <c r="K141" s="346"/>
      <c r="L141" s="376">
        <f>F141</f>
        <v>500</v>
      </c>
      <c r="M141" s="347"/>
      <c r="N141" s="414"/>
      <c r="O141" s="348"/>
      <c r="P141" s="348"/>
      <c r="Q141" s="348"/>
      <c r="R141" s="348"/>
      <c r="S141" s="348"/>
      <c r="T141" s="349"/>
      <c r="U141" s="348"/>
      <c r="V141" s="376"/>
      <c r="W141" s="349"/>
    </row>
    <row r="142" spans="1:23" ht="39" thickBot="1">
      <c r="A142" s="350" t="s">
        <v>155</v>
      </c>
      <c r="B142" s="351"/>
      <c r="C142" s="697" t="s">
        <v>331</v>
      </c>
      <c r="D142" s="697" t="s">
        <v>202</v>
      </c>
      <c r="E142" s="351"/>
      <c r="F142" s="377" t="s">
        <v>97</v>
      </c>
      <c r="G142" s="352"/>
      <c r="H142" s="353"/>
      <c r="I142" s="353"/>
      <c r="J142" s="353"/>
      <c r="K142" s="354" t="s">
        <v>98</v>
      </c>
      <c r="L142" s="456"/>
      <c r="M142" s="355"/>
      <c r="N142" s="415"/>
      <c r="O142" s="351"/>
      <c r="P142" s="351"/>
      <c r="Q142" s="351"/>
      <c r="R142" s="351"/>
      <c r="S142" s="351"/>
      <c r="T142" s="356"/>
      <c r="U142" s="351"/>
      <c r="V142" s="456"/>
      <c r="W142" s="356"/>
    </row>
    <row r="143" spans="1:149" ht="15.75" customHeight="1" thickBot="1">
      <c r="A143" s="470" t="s">
        <v>273</v>
      </c>
      <c r="B143" s="490"/>
      <c r="C143" s="490">
        <v>3150</v>
      </c>
      <c r="D143" s="490">
        <v>7</v>
      </c>
      <c r="E143" s="490"/>
      <c r="F143" s="634">
        <f>D143*C143</f>
        <v>22050</v>
      </c>
      <c r="G143" s="232"/>
      <c r="H143" s="227"/>
      <c r="I143" s="227"/>
      <c r="J143" s="227"/>
      <c r="K143" s="233"/>
      <c r="L143" s="442"/>
      <c r="M143" s="234"/>
      <c r="N143" s="515"/>
      <c r="O143" s="516"/>
      <c r="P143" s="516"/>
      <c r="Q143" s="516"/>
      <c r="R143" s="516"/>
      <c r="S143" s="516"/>
      <c r="T143" s="516"/>
      <c r="U143" s="516"/>
      <c r="V143" s="516"/>
      <c r="W143" s="517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</row>
    <row r="144" spans="1:149" ht="15.75" customHeight="1">
      <c r="A144" s="470" t="s">
        <v>274</v>
      </c>
      <c r="B144" s="490"/>
      <c r="C144" s="490">
        <v>1200</v>
      </c>
      <c r="D144" s="490">
        <v>7</v>
      </c>
      <c r="E144" s="490"/>
      <c r="F144" s="634">
        <f>D144*C144</f>
        <v>8400</v>
      </c>
      <c r="G144" s="232"/>
      <c r="H144" s="227"/>
      <c r="I144" s="227"/>
      <c r="J144" s="227"/>
      <c r="K144" s="233"/>
      <c r="L144" s="442"/>
      <c r="M144" s="234"/>
      <c r="N144" s="515"/>
      <c r="O144" s="516"/>
      <c r="P144" s="516"/>
      <c r="Q144" s="516"/>
      <c r="R144" s="516"/>
      <c r="S144" s="516"/>
      <c r="T144" s="516"/>
      <c r="U144" s="516"/>
      <c r="V144" s="516"/>
      <c r="W144" s="517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</row>
    <row r="145" spans="1:23" ht="25.5">
      <c r="A145" s="357" t="s">
        <v>156</v>
      </c>
      <c r="B145" s="550"/>
      <c r="C145" s="550"/>
      <c r="D145" s="550"/>
      <c r="E145" s="550"/>
      <c r="F145" s="378">
        <f>SUM(F143:F144)</f>
        <v>30450</v>
      </c>
      <c r="G145" s="358"/>
      <c r="H145" s="359"/>
      <c r="I145" s="359"/>
      <c r="J145" s="359"/>
      <c r="K145" s="360"/>
      <c r="L145" s="457">
        <f>F145</f>
        <v>30450</v>
      </c>
      <c r="M145" s="361">
        <v>5893.55</v>
      </c>
      <c r="N145" s="416"/>
      <c r="O145" s="362"/>
      <c r="P145" s="362"/>
      <c r="Q145" s="362"/>
      <c r="R145" s="362"/>
      <c r="S145" s="362"/>
      <c r="T145" s="363"/>
      <c r="U145" s="362"/>
      <c r="V145" s="457"/>
      <c r="W145" s="363"/>
    </row>
    <row r="146" spans="1:23" ht="24" customHeight="1" thickBot="1">
      <c r="A146" s="275" t="s">
        <v>157</v>
      </c>
      <c r="B146" s="693" t="s">
        <v>206</v>
      </c>
      <c r="C146" s="693" t="s">
        <v>179</v>
      </c>
      <c r="D146" s="551"/>
      <c r="E146" s="551"/>
      <c r="F146" s="379"/>
      <c r="G146" s="392"/>
      <c r="H146" s="276"/>
      <c r="I146" s="276"/>
      <c r="J146" s="276"/>
      <c r="K146" s="393"/>
      <c r="L146" s="458"/>
      <c r="M146" s="424"/>
      <c r="N146" s="417"/>
      <c r="O146" s="277"/>
      <c r="P146" s="277"/>
      <c r="Q146" s="277"/>
      <c r="R146" s="277"/>
      <c r="S146" s="277"/>
      <c r="T146" s="277"/>
      <c r="U146" s="277"/>
      <c r="V146" s="458"/>
      <c r="W146" s="277"/>
    </row>
    <row r="147" spans="1:23" ht="38.25">
      <c r="A147" s="488" t="s">
        <v>233</v>
      </c>
      <c r="B147" s="516">
        <v>1</v>
      </c>
      <c r="C147" s="516">
        <v>800</v>
      </c>
      <c r="D147" s="516"/>
      <c r="E147" s="516"/>
      <c r="F147" s="634">
        <f>B147*C147</f>
        <v>800</v>
      </c>
      <c r="G147" s="232"/>
      <c r="H147" s="227"/>
      <c r="I147" s="227"/>
      <c r="J147" s="227"/>
      <c r="K147" s="233"/>
      <c r="L147" s="442"/>
      <c r="M147" s="234"/>
      <c r="N147" s="400"/>
      <c r="O147" s="210"/>
      <c r="P147" s="210"/>
      <c r="Q147" s="210"/>
      <c r="R147" s="210"/>
      <c r="S147" s="210"/>
      <c r="T147" s="210"/>
      <c r="U147" s="210"/>
      <c r="V147" s="442"/>
      <c r="W147" s="210"/>
    </row>
    <row r="148" spans="1:23" ht="12.75">
      <c r="A148" s="241"/>
      <c r="B148" s="516"/>
      <c r="C148" s="516"/>
      <c r="D148" s="516"/>
      <c r="E148" s="516"/>
      <c r="F148" s="231"/>
      <c r="G148" s="232"/>
      <c r="H148" s="227"/>
      <c r="I148" s="227"/>
      <c r="J148" s="227"/>
      <c r="K148" s="233"/>
      <c r="L148" s="442"/>
      <c r="M148" s="234"/>
      <c r="N148" s="400"/>
      <c r="O148" s="210"/>
      <c r="P148" s="210"/>
      <c r="Q148" s="210"/>
      <c r="R148" s="210"/>
      <c r="S148" s="210"/>
      <c r="T148" s="210"/>
      <c r="U148" s="210"/>
      <c r="V148" s="442"/>
      <c r="W148" s="210"/>
    </row>
    <row r="149" spans="1:23" ht="19.5" customHeight="1">
      <c r="A149" s="275" t="s">
        <v>158</v>
      </c>
      <c r="B149" s="551"/>
      <c r="C149" s="551"/>
      <c r="D149" s="551"/>
      <c r="E149" s="551"/>
      <c r="F149" s="379">
        <f>SUM(F147:F148)</f>
        <v>800</v>
      </c>
      <c r="G149" s="392"/>
      <c r="H149" s="276"/>
      <c r="I149" s="276"/>
      <c r="J149" s="276"/>
      <c r="K149" s="393"/>
      <c r="L149" s="458">
        <f>F149</f>
        <v>800</v>
      </c>
      <c r="M149" s="424"/>
      <c r="N149" s="417"/>
      <c r="O149" s="277"/>
      <c r="P149" s="277"/>
      <c r="Q149" s="277"/>
      <c r="R149" s="277"/>
      <c r="S149" s="277"/>
      <c r="T149" s="277"/>
      <c r="U149" s="277"/>
      <c r="V149" s="458"/>
      <c r="W149" s="277"/>
    </row>
    <row r="150" spans="1:13" ht="13.5" thickBot="1">
      <c r="A150" s="552"/>
      <c r="B150" s="35"/>
      <c r="C150" s="35"/>
      <c r="D150" s="35"/>
      <c r="E150" s="35"/>
      <c r="F150" s="35"/>
      <c r="G150" s="613"/>
      <c r="H150" s="614"/>
      <c r="I150" s="614"/>
      <c r="J150" s="614"/>
      <c r="K150" s="615"/>
      <c r="L150" s="35"/>
      <c r="M150" s="464"/>
    </row>
    <row r="151" spans="1:23" ht="19.5" customHeight="1" thickBot="1">
      <c r="A151" s="840" t="s">
        <v>316</v>
      </c>
      <c r="B151" s="809"/>
      <c r="C151" s="809"/>
      <c r="D151" s="809"/>
      <c r="E151" s="809"/>
      <c r="F151" s="750">
        <f>F20+F27+F84+F87+F103+F107+F117+F124+F134+F141+F145+F149</f>
        <v>571397.96</v>
      </c>
      <c r="G151" s="771"/>
      <c r="H151" s="771"/>
      <c r="I151" s="771"/>
      <c r="J151" s="771"/>
      <c r="K151" s="771"/>
      <c r="L151" s="750">
        <f>L20+L27+L84+L87+L103+L107+L117+L124+L134+L141+L145+L149</f>
        <v>571397.96</v>
      </c>
      <c r="M151" s="787">
        <f>SUM(M7:M149)</f>
        <v>80782.65</v>
      </c>
      <c r="N151" s="555"/>
      <c r="O151" s="555"/>
      <c r="P151" s="555"/>
      <c r="Q151" s="555"/>
      <c r="R151" s="555"/>
      <c r="S151" s="555"/>
      <c r="T151" s="556"/>
      <c r="U151" s="683">
        <f>L151</f>
        <v>571397.96</v>
      </c>
      <c r="V151" s="620"/>
      <c r="W151" s="556"/>
    </row>
    <row r="152" spans="1:13" ht="18.75" thickBot="1">
      <c r="A152" s="552"/>
      <c r="B152" s="35"/>
      <c r="C152" s="35"/>
      <c r="D152" s="35"/>
      <c r="E152" s="35"/>
      <c r="F152" s="757"/>
      <c r="G152" s="757"/>
      <c r="H152" s="757"/>
      <c r="I152" s="757"/>
      <c r="J152" s="757"/>
      <c r="K152" s="757"/>
      <c r="L152" s="757"/>
      <c r="M152" s="763"/>
    </row>
    <row r="153" spans="1:23" ht="19.5" thickBot="1">
      <c r="A153" s="795" t="s">
        <v>317</v>
      </c>
      <c r="B153" s="796"/>
      <c r="C153" s="796"/>
      <c r="D153" s="796"/>
      <c r="E153" s="797"/>
      <c r="F153" s="772">
        <v>0</v>
      </c>
      <c r="G153" s="773"/>
      <c r="H153" s="773"/>
      <c r="I153" s="773"/>
      <c r="J153" s="773"/>
      <c r="K153" s="773"/>
      <c r="L153" s="764"/>
      <c r="M153" s="765"/>
      <c r="N153" s="184"/>
      <c r="O153" s="184"/>
      <c r="P153" s="184"/>
      <c r="Q153" s="184"/>
      <c r="R153" s="184"/>
      <c r="S153" s="184"/>
      <c r="T153" s="185"/>
      <c r="U153" s="184"/>
      <c r="V153" s="460"/>
      <c r="W153" s="185"/>
    </row>
    <row r="154" spans="1:13" ht="18.75" thickBot="1">
      <c r="A154" s="552"/>
      <c r="B154" s="35"/>
      <c r="C154" s="35"/>
      <c r="D154" s="35"/>
      <c r="E154" s="35"/>
      <c r="F154" s="757"/>
      <c r="G154" s="757"/>
      <c r="H154" s="757"/>
      <c r="I154" s="757"/>
      <c r="J154" s="757"/>
      <c r="K154" s="757"/>
      <c r="L154" s="757"/>
      <c r="M154" s="763"/>
    </row>
    <row r="155" spans="1:23" ht="18.75" thickBot="1">
      <c r="A155" s="795" t="s">
        <v>318</v>
      </c>
      <c r="B155" s="796"/>
      <c r="C155" s="796"/>
      <c r="D155" s="796"/>
      <c r="E155" s="797"/>
      <c r="F155" s="788">
        <f>M151</f>
        <v>80782.65</v>
      </c>
      <c r="G155" s="773"/>
      <c r="H155" s="773"/>
      <c r="I155" s="773"/>
      <c r="J155" s="773"/>
      <c r="K155" s="773"/>
      <c r="L155" s="788">
        <f>F155</f>
        <v>80782.65</v>
      </c>
      <c r="M155" s="765"/>
      <c r="N155" s="184"/>
      <c r="O155" s="184"/>
      <c r="P155" s="184"/>
      <c r="Q155" s="184"/>
      <c r="R155" s="184"/>
      <c r="S155" s="184"/>
      <c r="T155" s="185"/>
      <c r="U155" s="184"/>
      <c r="V155" s="460"/>
      <c r="W155" s="185"/>
    </row>
    <row r="156" spans="1:13" ht="18.75" thickBot="1">
      <c r="A156" s="107"/>
      <c r="B156" s="35"/>
      <c r="C156" s="35"/>
      <c r="D156" s="35"/>
      <c r="E156" s="35"/>
      <c r="F156" s="757"/>
      <c r="G156" s="757"/>
      <c r="H156" s="757"/>
      <c r="I156" s="757"/>
      <c r="J156" s="757"/>
      <c r="K156" s="757"/>
      <c r="L156" s="757"/>
      <c r="M156" s="763"/>
    </row>
    <row r="157" spans="1:22" ht="18.75" customHeight="1" thickBot="1">
      <c r="A157" s="831" t="s">
        <v>168</v>
      </c>
      <c r="B157" s="831"/>
      <c r="C157" s="831"/>
      <c r="D157" s="831"/>
      <c r="E157" s="832"/>
      <c r="F157" s="760">
        <f>F151*2/100</f>
        <v>11427.9592</v>
      </c>
      <c r="G157" s="774"/>
      <c r="H157" s="775"/>
      <c r="I157" s="775"/>
      <c r="J157" s="776"/>
      <c r="K157" s="765"/>
      <c r="L157" s="767">
        <f>F157</f>
        <v>11427.9592</v>
      </c>
      <c r="M157" s="781"/>
      <c r="V157" s="616"/>
    </row>
    <row r="158" spans="1:13" ht="18.75" thickBot="1">
      <c r="A158" s="77"/>
      <c r="B158" s="77"/>
      <c r="C158" s="77"/>
      <c r="D158" s="77"/>
      <c r="E158" s="77"/>
      <c r="F158" s="757"/>
      <c r="G158" s="757"/>
      <c r="H158" s="757"/>
      <c r="I158" s="757"/>
      <c r="J158" s="757"/>
      <c r="K158" s="757"/>
      <c r="L158" s="768"/>
      <c r="M158" s="763"/>
    </row>
    <row r="159" spans="1:22" ht="18.75" customHeight="1" thickBot="1">
      <c r="A159" s="833" t="s">
        <v>319</v>
      </c>
      <c r="B159" s="798"/>
      <c r="C159" s="798"/>
      <c r="D159" s="798"/>
      <c r="E159" s="799"/>
      <c r="F159" s="777">
        <f>F151-F157</f>
        <v>559970.0007999999</v>
      </c>
      <c r="G159" s="774"/>
      <c r="H159" s="775"/>
      <c r="I159" s="775"/>
      <c r="J159" s="776"/>
      <c r="K159" s="765"/>
      <c r="L159" s="769">
        <f>L151-F157</f>
        <v>559970.0007999999</v>
      </c>
      <c r="M159" s="781"/>
      <c r="V159" s="616"/>
    </row>
    <row r="160" spans="1:23" ht="18">
      <c r="A160" s="794" t="s">
        <v>89</v>
      </c>
      <c r="B160" s="794"/>
      <c r="C160" s="794"/>
      <c r="D160" s="794"/>
      <c r="E160" s="794"/>
      <c r="F160" s="770">
        <v>0</v>
      </c>
      <c r="G160" s="778"/>
      <c r="H160" s="778"/>
      <c r="I160" s="778"/>
      <c r="J160" s="778"/>
      <c r="K160" s="779"/>
      <c r="L160" s="770">
        <v>0</v>
      </c>
      <c r="M160" s="783"/>
      <c r="N160" s="463"/>
      <c r="O160" s="189"/>
      <c r="P160" s="189"/>
      <c r="Q160" s="189"/>
      <c r="R160" s="189"/>
      <c r="S160" s="189"/>
      <c r="T160" s="189"/>
      <c r="U160" s="189"/>
      <c r="V160" s="617"/>
      <c r="W160" s="189"/>
    </row>
    <row r="161" spans="1:23" ht="18">
      <c r="A161" s="794" t="s">
        <v>90</v>
      </c>
      <c r="B161" s="794"/>
      <c r="C161" s="794"/>
      <c r="D161" s="794"/>
      <c r="E161" s="794"/>
      <c r="F161" s="778">
        <v>0</v>
      </c>
      <c r="G161" s="778"/>
      <c r="H161" s="778"/>
      <c r="I161" s="778"/>
      <c r="J161" s="778"/>
      <c r="K161" s="778"/>
      <c r="L161" s="780"/>
      <c r="M161" s="784"/>
      <c r="N161" s="463"/>
      <c r="O161" s="189"/>
      <c r="P161" s="189"/>
      <c r="Q161" s="189"/>
      <c r="R161" s="189"/>
      <c r="S161" s="189"/>
      <c r="T161" s="189"/>
      <c r="U161" s="189"/>
      <c r="V161" s="618"/>
      <c r="W161" s="189"/>
    </row>
    <row r="162" spans="1:23" ht="18">
      <c r="A162" s="794" t="s">
        <v>91</v>
      </c>
      <c r="B162" s="794"/>
      <c r="C162" s="794"/>
      <c r="D162" s="794"/>
      <c r="E162" s="794"/>
      <c r="F162" s="778">
        <v>0</v>
      </c>
      <c r="G162" s="778"/>
      <c r="H162" s="778"/>
      <c r="I162" s="778"/>
      <c r="J162" s="778"/>
      <c r="K162" s="778"/>
      <c r="L162" s="780"/>
      <c r="M162" s="784"/>
      <c r="N162" s="463"/>
      <c r="O162" s="189"/>
      <c r="P162" s="189"/>
      <c r="Q162" s="189"/>
      <c r="R162" s="189"/>
      <c r="S162" s="189"/>
      <c r="T162" s="189"/>
      <c r="U162" s="189"/>
      <c r="V162" s="618"/>
      <c r="W162" s="189"/>
    </row>
    <row r="163" spans="1:23" ht="18">
      <c r="A163" s="830" t="s">
        <v>189</v>
      </c>
      <c r="B163" s="794"/>
      <c r="C163" s="794"/>
      <c r="D163" s="794"/>
      <c r="E163" s="794"/>
      <c r="F163" s="778">
        <v>0</v>
      </c>
      <c r="G163" s="778"/>
      <c r="H163" s="778"/>
      <c r="I163" s="778"/>
      <c r="J163" s="778"/>
      <c r="K163" s="778"/>
      <c r="L163" s="780"/>
      <c r="M163" s="784"/>
      <c r="N163" s="463"/>
      <c r="O163" s="189"/>
      <c r="P163" s="189"/>
      <c r="Q163" s="189"/>
      <c r="R163" s="189"/>
      <c r="S163" s="189"/>
      <c r="T163" s="189"/>
      <c r="U163" s="189"/>
      <c r="V163" s="618"/>
      <c r="W163" s="189"/>
    </row>
    <row r="164" spans="1:23" ht="18">
      <c r="A164" s="830" t="s">
        <v>315</v>
      </c>
      <c r="B164" s="794"/>
      <c r="C164" s="794"/>
      <c r="D164" s="794"/>
      <c r="E164" s="794"/>
      <c r="F164" s="785">
        <f>F151</f>
        <v>571397.96</v>
      </c>
      <c r="G164" s="778"/>
      <c r="H164" s="778"/>
      <c r="I164" s="778"/>
      <c r="J164" s="778"/>
      <c r="K164" s="778"/>
      <c r="L164" s="786">
        <f>L151</f>
        <v>571397.96</v>
      </c>
      <c r="M164" s="784"/>
      <c r="N164" s="463"/>
      <c r="O164" s="189"/>
      <c r="P164" s="189"/>
      <c r="Q164" s="189"/>
      <c r="R164" s="189"/>
      <c r="S164" s="189"/>
      <c r="T164" s="189"/>
      <c r="U164" s="189"/>
      <c r="V164" s="618"/>
      <c r="W164" s="189"/>
    </row>
  </sheetData>
  <sheetProtection/>
  <mergeCells count="18">
    <mergeCell ref="A2:K2"/>
    <mergeCell ref="N3:W3"/>
    <mergeCell ref="A5:E5"/>
    <mergeCell ref="G5:K5"/>
    <mergeCell ref="B3:F3"/>
    <mergeCell ref="G3:K3"/>
    <mergeCell ref="L3:L4"/>
    <mergeCell ref="M3:M5"/>
    <mergeCell ref="A164:E164"/>
    <mergeCell ref="A151:E151"/>
    <mergeCell ref="A153:E153"/>
    <mergeCell ref="A155:E155"/>
    <mergeCell ref="A157:E157"/>
    <mergeCell ref="A163:E163"/>
    <mergeCell ref="A159:E159"/>
    <mergeCell ref="A160:E160"/>
    <mergeCell ref="A161:E161"/>
    <mergeCell ref="A162:E162"/>
  </mergeCells>
  <printOptions/>
  <pageMargins left="0.75" right="0.75" top="1" bottom="1" header="0.5" footer="0.5"/>
  <pageSetup horizontalDpi="300" verticalDpi="3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130" zoomScaleSheetLayoutView="130" zoomScalePageLayoutView="0" workbookViewId="0" topLeftCell="A10">
      <selection activeCell="B26" sqref="B26"/>
    </sheetView>
  </sheetViews>
  <sheetFormatPr defaultColWidth="9.140625" defaultRowHeight="12.75"/>
  <cols>
    <col min="1" max="1" width="64.8515625" style="0" bestFit="1" customWidth="1"/>
    <col min="2" max="2" width="31.8515625" style="0" customWidth="1"/>
  </cols>
  <sheetData>
    <row r="1" spans="1:6" ht="20.25">
      <c r="A1" s="841" t="s">
        <v>170</v>
      </c>
      <c r="B1" s="841"/>
      <c r="C1" s="1"/>
      <c r="D1" s="1"/>
      <c r="E1" s="1"/>
      <c r="F1" s="1"/>
    </row>
    <row r="2" spans="1:6" ht="12.75">
      <c r="A2" s="844"/>
      <c r="B2" s="844"/>
      <c r="C2" s="1"/>
      <c r="D2" s="1"/>
      <c r="E2" s="1"/>
      <c r="F2" s="1"/>
    </row>
    <row r="3" spans="1:6" ht="12.75">
      <c r="A3" s="845" t="s">
        <v>199</v>
      </c>
      <c r="B3" s="845"/>
      <c r="C3" s="1"/>
      <c r="D3" s="1"/>
      <c r="E3" s="1"/>
      <c r="F3" s="1"/>
    </row>
    <row r="4" spans="1:6" ht="12.75">
      <c r="A4" s="846" t="s">
        <v>343</v>
      </c>
      <c r="B4" s="846"/>
      <c r="C4" s="1"/>
      <c r="D4" s="1"/>
      <c r="E4" s="1"/>
      <c r="F4" s="1"/>
    </row>
    <row r="5" spans="1:6" ht="13.5" thickBot="1">
      <c r="A5" s="3"/>
      <c r="B5" s="4"/>
      <c r="C5" s="1"/>
      <c r="D5" s="1"/>
      <c r="E5" s="1"/>
      <c r="F5" s="1"/>
    </row>
    <row r="6" spans="1:6" ht="26.25" thickBot="1">
      <c r="A6" s="5" t="s">
        <v>62</v>
      </c>
      <c r="B6" s="6" t="s">
        <v>63</v>
      </c>
      <c r="C6" s="1"/>
      <c r="D6" s="1"/>
      <c r="E6" s="7"/>
      <c r="F6" s="1"/>
    </row>
    <row r="7" spans="1:6" ht="13.5" thickBot="1">
      <c r="A7" s="428" t="s">
        <v>175</v>
      </c>
      <c r="B7" s="198">
        <v>808489.5</v>
      </c>
      <c r="C7" s="2"/>
      <c r="D7" s="1"/>
      <c r="E7" s="1"/>
      <c r="F7" s="1"/>
    </row>
    <row r="8" spans="1:6" ht="13.5" thickBot="1">
      <c r="A8" s="430" t="s">
        <v>207</v>
      </c>
      <c r="B8" s="427">
        <v>258816</v>
      </c>
      <c r="C8" s="2"/>
      <c r="D8" s="1"/>
      <c r="E8" s="1"/>
      <c r="F8" s="1"/>
    </row>
    <row r="9" spans="1:6" ht="13.5" thickBot="1">
      <c r="A9" s="432" t="s">
        <v>64</v>
      </c>
      <c r="B9" s="198">
        <v>126000</v>
      </c>
      <c r="C9" s="2"/>
      <c r="D9" s="1"/>
      <c r="E9" s="1"/>
      <c r="F9" s="1"/>
    </row>
    <row r="10" spans="1:6" ht="12.75">
      <c r="A10" s="431" t="s">
        <v>65</v>
      </c>
      <c r="B10" s="429">
        <v>4642576.35</v>
      </c>
      <c r="C10" s="9"/>
      <c r="D10" s="10"/>
      <c r="E10" s="9"/>
      <c r="F10" s="10"/>
    </row>
    <row r="11" spans="1:6" ht="12.75">
      <c r="A11" s="199" t="s">
        <v>208</v>
      </c>
      <c r="B11" s="11">
        <v>764581.46</v>
      </c>
      <c r="C11" s="2"/>
      <c r="D11" s="12"/>
      <c r="E11" s="1"/>
      <c r="F11" s="13"/>
    </row>
    <row r="12" spans="1:6" ht="24">
      <c r="A12" s="425" t="s">
        <v>209</v>
      </c>
      <c r="B12" s="426">
        <v>186800</v>
      </c>
      <c r="C12" s="2"/>
      <c r="D12" s="12"/>
      <c r="E12" s="1"/>
      <c r="F12" s="13"/>
    </row>
    <row r="13" spans="1:6" ht="12.75">
      <c r="A13" s="434" t="s">
        <v>174</v>
      </c>
      <c r="B13" s="437">
        <f>SUM(B14:B21)</f>
        <v>4342945.35</v>
      </c>
      <c r="C13" s="2"/>
      <c r="D13" s="12"/>
      <c r="E13" s="1"/>
      <c r="F13" s="13"/>
    </row>
    <row r="14" spans="1:6" ht="12.75">
      <c r="A14" s="434" t="s">
        <v>171</v>
      </c>
      <c r="B14" s="437">
        <v>524621.08</v>
      </c>
      <c r="C14" s="2"/>
      <c r="D14" s="12"/>
      <c r="E14" s="1"/>
      <c r="F14" s="13"/>
    </row>
    <row r="15" spans="1:6" ht="12.75">
      <c r="A15" s="434" t="s">
        <v>172</v>
      </c>
      <c r="B15" s="437">
        <v>613416.7</v>
      </c>
      <c r="C15" s="2"/>
      <c r="D15" s="12"/>
      <c r="E15" s="1"/>
      <c r="F15" s="13"/>
    </row>
    <row r="16" spans="1:6" ht="12.75">
      <c r="A16" s="435" t="s">
        <v>185</v>
      </c>
      <c r="B16" s="436">
        <v>612416.7</v>
      </c>
      <c r="C16" s="2"/>
      <c r="D16" s="12"/>
      <c r="E16" s="1"/>
      <c r="F16" s="13"/>
    </row>
    <row r="17" spans="1:6" ht="12.75">
      <c r="A17" s="558" t="s">
        <v>186</v>
      </c>
      <c r="B17" s="436">
        <v>441059.06</v>
      </c>
      <c r="C17" s="2"/>
      <c r="D17" s="12"/>
      <c r="E17" s="1"/>
      <c r="F17" s="13"/>
    </row>
    <row r="18" spans="1:6" ht="12.75">
      <c r="A18" s="558" t="s">
        <v>187</v>
      </c>
      <c r="B18" s="436">
        <v>579472.45</v>
      </c>
      <c r="C18" s="2"/>
      <c r="D18" s="12"/>
      <c r="E18" s="1"/>
      <c r="F18" s="13"/>
    </row>
    <row r="19" spans="1:6" ht="12.75">
      <c r="A19" s="558" t="s">
        <v>188</v>
      </c>
      <c r="B19" s="436">
        <v>571397.96</v>
      </c>
      <c r="C19" s="2"/>
      <c r="D19" s="12"/>
      <c r="E19" s="1"/>
      <c r="F19" s="13"/>
    </row>
    <row r="20" spans="1:6" ht="12.75">
      <c r="A20" s="558" t="s">
        <v>338</v>
      </c>
      <c r="B20" s="436">
        <v>496580.7</v>
      </c>
      <c r="C20" s="2"/>
      <c r="D20" s="12"/>
      <c r="E20" s="1"/>
      <c r="F20" s="13"/>
    </row>
    <row r="21" spans="1:6" ht="13.5" thickBot="1">
      <c r="A21" s="558" t="s">
        <v>339</v>
      </c>
      <c r="B21" s="436">
        <v>503980.7</v>
      </c>
      <c r="C21" s="2"/>
      <c r="D21" s="12"/>
      <c r="E21" s="1"/>
      <c r="F21" s="13"/>
    </row>
    <row r="22" spans="1:6" ht="13.5" thickBot="1">
      <c r="A22" s="433" t="s">
        <v>173</v>
      </c>
      <c r="B22" s="14">
        <f>B7+B9+B10</f>
        <v>5577065.85</v>
      </c>
      <c r="C22" s="2"/>
      <c r="D22" s="1"/>
      <c r="E22" s="15"/>
      <c r="F22" s="1"/>
    </row>
    <row r="23" spans="1:6" ht="13.5" thickBot="1">
      <c r="A23" s="16" t="s">
        <v>210</v>
      </c>
      <c r="B23" s="17">
        <v>178092</v>
      </c>
      <c r="C23" s="8"/>
      <c r="D23" s="2"/>
      <c r="E23" s="15"/>
      <c r="F23" s="18"/>
    </row>
    <row r="24" spans="1:6" ht="13.5" thickBot="1">
      <c r="A24" s="19" t="s">
        <v>111</v>
      </c>
      <c r="B24" s="20">
        <f>B22+B23</f>
        <v>5755157.85</v>
      </c>
      <c r="C24" s="2"/>
      <c r="D24" s="1"/>
      <c r="E24" s="15"/>
      <c r="F24" s="21"/>
    </row>
    <row r="25" spans="1:6" ht="12.75">
      <c r="A25" s="196" t="s">
        <v>66</v>
      </c>
      <c r="B25" s="22">
        <v>0</v>
      </c>
      <c r="C25" s="1"/>
      <c r="D25" s="1"/>
      <c r="E25" s="8"/>
      <c r="F25" s="1"/>
    </row>
    <row r="26" spans="1:6" ht="13.5" thickBot="1">
      <c r="A26" s="197" t="s">
        <v>67</v>
      </c>
      <c r="B26" s="789">
        <v>609870.58</v>
      </c>
      <c r="C26" s="1"/>
      <c r="D26" s="1"/>
      <c r="E26" s="8"/>
      <c r="F26" s="1"/>
    </row>
    <row r="27" spans="1:6" ht="12.75">
      <c r="A27" s="194" t="s">
        <v>68</v>
      </c>
      <c r="B27" s="717">
        <f>2/100*B24</f>
        <v>115103.15699999999</v>
      </c>
      <c r="C27" s="24"/>
      <c r="D27" s="1"/>
      <c r="E27" s="8"/>
      <c r="F27" s="25"/>
    </row>
    <row r="28" spans="1:6" ht="13.5" thickBot="1">
      <c r="A28" s="195" t="s">
        <v>69</v>
      </c>
      <c r="B28" s="23">
        <f>B24-B27</f>
        <v>5640054.693</v>
      </c>
      <c r="C28" s="15"/>
      <c r="D28" s="1"/>
      <c r="E28" s="8"/>
      <c r="F28" s="1"/>
    </row>
    <row r="29" spans="1:6" ht="12.75">
      <c r="A29" s="1"/>
      <c r="B29" s="2"/>
      <c r="C29" s="1"/>
      <c r="D29" s="1"/>
      <c r="E29" s="1"/>
      <c r="F29" s="1"/>
    </row>
    <row r="30" spans="1:6" ht="12.75" customHeight="1">
      <c r="A30" s="842" t="s">
        <v>70</v>
      </c>
      <c r="B30" s="843"/>
      <c r="C30" s="1"/>
      <c r="D30" s="1"/>
      <c r="E30" s="1"/>
      <c r="F30" s="1"/>
    </row>
  </sheetData>
  <sheetProtection/>
  <mergeCells count="5">
    <mergeCell ref="A1:B1"/>
    <mergeCell ref="A30:B30"/>
    <mergeCell ref="A2:B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&amp;RAnexa 2: Bugetul sintetic al
 proiectului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2015-08-29T10:03:44Z</cp:lastPrinted>
  <dcterms:created xsi:type="dcterms:W3CDTF">1996-10-14T23:33:28Z</dcterms:created>
  <dcterms:modified xsi:type="dcterms:W3CDTF">2015-10-05T08:38:42Z</dcterms:modified>
  <cp:category/>
  <cp:version/>
  <cp:contentType/>
  <cp:contentStatus/>
</cp:coreProperties>
</file>